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35" yWindow="65521" windowWidth="9480" windowHeight="12555" tabRatio="765" activeTab="1"/>
  </bookViews>
  <sheets>
    <sheet name="Figure" sheetId="1" r:id="rId1"/>
    <sheet name="Var" sheetId="2" r:id="rId2"/>
    <sheet name="Plot" sheetId="3" r:id="rId3"/>
  </sheets>
  <definedNames>
    <definedName name="Tk">#REF!</definedName>
  </definedNames>
  <calcPr fullCalcOnLoad="1"/>
</workbook>
</file>

<file path=xl/comments2.xml><?xml version="1.0" encoding="utf-8"?>
<comments xmlns="http://schemas.openxmlformats.org/spreadsheetml/2006/main">
  <authors>
    <author>Tore Lid</author>
  </authors>
  <commentList>
    <comment ref="BB23" authorId="0">
      <text>
        <r>
          <rPr>
            <b/>
            <sz val="8"/>
            <rFont val="Tahoma"/>
            <family val="0"/>
          </rPr>
          <t>Tore Lid:</t>
        </r>
        <r>
          <rPr>
            <sz val="8"/>
            <rFont val="Tahoma"/>
            <family val="0"/>
          </rPr>
          <t xml:space="preserve">
Prosess: 78</t>
        </r>
      </text>
    </comment>
  </commentList>
</comments>
</file>

<file path=xl/sharedStrings.xml><?xml version="1.0" encoding="utf-8"?>
<sst xmlns="http://schemas.openxmlformats.org/spreadsheetml/2006/main" count="387" uniqueCount="197">
  <si>
    <t>14-AI-015D</t>
  </si>
  <si>
    <t>14-AI-015E</t>
  </si>
  <si>
    <t>14-AI-015F</t>
  </si>
  <si>
    <t>14-PIC-025</t>
  </si>
  <si>
    <t>on 14-AI-025</t>
  </si>
  <si>
    <t>14-AI-005A</t>
  </si>
  <si>
    <t>14-FIC-086/012</t>
  </si>
  <si>
    <t>Feed paraffine mol frac.</t>
  </si>
  <si>
    <t>Feed naphthene mol frac.</t>
  </si>
  <si>
    <t>Feed aromatics mol frac.</t>
  </si>
  <si>
    <t>H-1401 outlet temperature</t>
  </si>
  <si>
    <t>R-1401 outlet temperature</t>
  </si>
  <si>
    <t>H-1402 outlet temperature</t>
  </si>
  <si>
    <t>R-1402 outlet temperature</t>
  </si>
  <si>
    <t>H-1403 outlet temperature</t>
  </si>
  <si>
    <t>R-1403 outlet temperature</t>
  </si>
  <si>
    <t>H-1404 outlet temperature</t>
  </si>
  <si>
    <t>R-1404 outlet temperature</t>
  </si>
  <si>
    <t>D-1405 outlet temperature</t>
  </si>
  <si>
    <t>Recic. gas H2 mole fracti</t>
  </si>
  <si>
    <t>C-1401 inlet temperature</t>
  </si>
  <si>
    <t>C-1401 outlet temperature</t>
  </si>
  <si>
    <t>C-1401 outlet pressure</t>
  </si>
  <si>
    <t>Reformate RON</t>
  </si>
  <si>
    <t>Feed flow mass flow</t>
  </si>
  <si>
    <t>C-1401 outlet flow</t>
  </si>
  <si>
    <t>G product flow</t>
  </si>
  <si>
    <t>Reformate product flow</t>
  </si>
  <si>
    <t>Reformat aromat innhold</t>
  </si>
  <si>
    <t>Ac1</t>
  </si>
  <si>
    <t>Ac2</t>
  </si>
  <si>
    <t>Ac3</t>
  </si>
  <si>
    <t>Ac4</t>
  </si>
  <si>
    <t>U1</t>
  </si>
  <si>
    <t>U2</t>
  </si>
  <si>
    <t>S10</t>
  </si>
  <si>
    <t>S11</t>
  </si>
  <si>
    <t>S12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</si>
  <si>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</si>
  <si>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</si>
  <si>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</si>
  <si>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</si>
  <si>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</si>
  <si>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</si>
  <si>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</si>
  <si>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</si>
  <si>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</si>
  <si>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Compressor</t>
  </si>
  <si>
    <t>Ts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</si>
  <si>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</si>
  <si>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</si>
  <si>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</si>
  <si>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</si>
  <si>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</si>
  <si>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</si>
  <si>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</si>
  <si>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</si>
  <si>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</si>
  <si>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</si>
  <si>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</si>
  <si>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</si>
  <si>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</si>
  <si>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</si>
  <si>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</si>
  <si>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</si>
  <si>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</si>
  <si>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</si>
  <si>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</si>
  <si>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</si>
  <si>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</si>
  <si>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</si>
  <si>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</si>
  <si>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</si>
  <si>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</si>
  <si>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</si>
  <si>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</si>
  <si>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</si>
  <si>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</si>
  <si>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</si>
  <si>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</si>
  <si>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</si>
  <si>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</si>
  <si>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</si>
  <si>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</si>
  <si>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</si>
  <si>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</si>
  <si>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</si>
  <si>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</si>
  <si>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</si>
  <si>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</si>
  <si>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Stream Nr</t>
  </si>
  <si>
    <t>Composition</t>
  </si>
  <si>
    <t>Temperature</t>
  </si>
  <si>
    <t>Pressure</t>
  </si>
  <si>
    <t>CW</t>
  </si>
  <si>
    <t>Reactor catalyst efficiency</t>
  </si>
  <si>
    <t>R1</t>
  </si>
  <si>
    <t>R2</t>
  </si>
  <si>
    <t>R3</t>
  </si>
  <si>
    <t>R4</t>
  </si>
  <si>
    <t>Element no.</t>
  </si>
  <si>
    <t>Heater Duty</t>
  </si>
  <si>
    <t>H1</t>
  </si>
  <si>
    <t>H2</t>
  </si>
  <si>
    <t>H3</t>
  </si>
  <si>
    <t>H4</t>
  </si>
  <si>
    <t>kW</t>
  </si>
  <si>
    <t>W</t>
  </si>
  <si>
    <t>n</t>
  </si>
  <si>
    <t>°C</t>
  </si>
  <si>
    <t>E-1401</t>
  </si>
  <si>
    <t>E-1402 D-1405</t>
  </si>
  <si>
    <t>Q</t>
  </si>
  <si>
    <t>U</t>
  </si>
  <si>
    <t>Tcwi</t>
  </si>
  <si>
    <t>Tcwo</t>
  </si>
  <si>
    <t>kw</t>
  </si>
  <si>
    <t>kmol/s</t>
  </si>
  <si>
    <t>Fcw</t>
  </si>
  <si>
    <t>RON</t>
  </si>
  <si>
    <t>P</t>
  </si>
  <si>
    <t>Flow [kmol/s]</t>
  </si>
  <si>
    <t>Flow [T/h]</t>
  </si>
  <si>
    <t>MolWeights</t>
  </si>
  <si>
    <t>H</t>
  </si>
  <si>
    <t>G</t>
  </si>
  <si>
    <t>N</t>
  </si>
  <si>
    <t>A</t>
  </si>
  <si>
    <t>Feed</t>
  </si>
  <si>
    <t>Gas</t>
  </si>
  <si>
    <t>R-1404</t>
  </si>
  <si>
    <t>C-1401</t>
  </si>
  <si>
    <t>R-1403</t>
  </si>
  <si>
    <t>R-1402</t>
  </si>
  <si>
    <t>R-1401</t>
  </si>
  <si>
    <t>Reformat</t>
  </si>
  <si>
    <t>Optimal</t>
  </si>
  <si>
    <t>T/h</t>
  </si>
  <si>
    <t>Constraints</t>
  </si>
  <si>
    <t>H2/HC</t>
  </si>
  <si>
    <t>Total</t>
  </si>
  <si>
    <t>Feed temperature</t>
  </si>
  <si>
    <t>D-1405 pressure</t>
  </si>
  <si>
    <t>Reconciled</t>
  </si>
  <si>
    <t>S54</t>
  </si>
  <si>
    <t>S55</t>
  </si>
  <si>
    <t>E-1401 csi</t>
  </si>
  <si>
    <t>Offgas</t>
  </si>
  <si>
    <t>Recycle</t>
  </si>
  <si>
    <t>Reformate</t>
  </si>
  <si>
    <t xml:space="preserve">H2 </t>
  </si>
  <si>
    <t>14-FIC-004</t>
  </si>
  <si>
    <t>14-TI-011</t>
  </si>
  <si>
    <t>14-TI-009</t>
  </si>
  <si>
    <t>14-FI-002</t>
  </si>
  <si>
    <t>14-TI-015</t>
  </si>
  <si>
    <t>14-PI-012</t>
  </si>
  <si>
    <t>14-TI-131</t>
  </si>
  <si>
    <t>14-TI-012</t>
  </si>
  <si>
    <t>15-AI-015</t>
  </si>
  <si>
    <t>14-AI-005</t>
  </si>
  <si>
    <t>14-TI-013</t>
  </si>
  <si>
    <t>14-TI-001</t>
  </si>
  <si>
    <t>14-TI-002</t>
  </si>
  <si>
    <t>14-TI-003</t>
  </si>
  <si>
    <t>14-TI-004</t>
  </si>
  <si>
    <t>14-TIC-104</t>
  </si>
  <si>
    <t>14-TIC-098</t>
  </si>
  <si>
    <t>14-TIC-100</t>
  </si>
  <si>
    <t>14-TIC-102</t>
  </si>
  <si>
    <t>14-PIC-125</t>
  </si>
  <si>
    <t>14-FIC-013</t>
  </si>
  <si>
    <t>14-PI-028A</t>
  </si>
  <si>
    <t>14-TI-132A</t>
  </si>
  <si>
    <t>14-TI-020</t>
  </si>
  <si>
    <t>14-PI-029</t>
  </si>
  <si>
    <t>14-AI-025</t>
  </si>
  <si>
    <t>14-FIC-086</t>
  </si>
  <si>
    <t>14-FI-012</t>
  </si>
  <si>
    <t>LPG</t>
  </si>
  <si>
    <t>E-1401 cso temperature</t>
  </si>
  <si>
    <t>E-1401 hso temperature</t>
  </si>
  <si>
    <t>E-1401 csi temperature</t>
  </si>
  <si>
    <t>nC</t>
  </si>
  <si>
    <t>Qd</t>
  </si>
  <si>
    <t>Temperature °C</t>
  </si>
  <si>
    <t>PNA Sim</t>
  </si>
  <si>
    <t>Rec</t>
  </si>
  <si>
    <t>Opt</t>
  </si>
  <si>
    <t>fval</t>
  </si>
  <si>
    <t>iter</t>
  </si>
  <si>
    <t>Constr</t>
  </si>
  <si>
    <t>Priser</t>
  </si>
  <si>
    <t>Føde</t>
  </si>
  <si>
    <t>Profitt</t>
  </si>
  <si>
    <t>Energy</t>
  </si>
  <si>
    <t xml:space="preserve">ConstrTxt =
Active ub  Lagr.Values:  , Active lb 501 Lagr.Values:  0.038576
</t>
  </si>
</sst>
</file>

<file path=xl/styles.xml><?xml version="1.0" encoding="utf-8"?>
<styleSheet xmlns="http://schemas.openxmlformats.org/spreadsheetml/2006/main">
  <numFmts count="5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#,##0.00;[Red]#,##0.00"/>
    <numFmt numFmtId="171" formatCode="#,##0.0;[Red]#,##0.0"/>
    <numFmt numFmtId="172" formatCode="#,##0;[Red]#,##0"/>
    <numFmt numFmtId="173" formatCode="#,##0.000;[Red]#,##0.000"/>
    <numFmt numFmtId="174" formatCode="#,##0.0000;[Red]#,##0.0000"/>
    <numFmt numFmtId="175" formatCode="0.0"/>
    <numFmt numFmtId="176" formatCode="0.00;[Red]0.00"/>
    <numFmt numFmtId="177" formatCode="#,##0.0"/>
    <numFmt numFmtId="178" formatCode=".00"/>
    <numFmt numFmtId="179" formatCode="0.000;[Red]0.000"/>
    <numFmt numFmtId="180" formatCode="0.0000;[Red]0.0000"/>
    <numFmt numFmtId="181" formatCode=".000"/>
    <numFmt numFmtId="182" formatCode=".0000"/>
    <numFmt numFmtId="183" formatCode="0.0;[Red]0.0"/>
    <numFmt numFmtId="184" formatCode="0;[Red]0"/>
    <numFmt numFmtId="185" formatCode="0.00000;[Red]0.00000"/>
    <numFmt numFmtId="186" formatCode="0.000000;[Red]0.000000"/>
    <numFmt numFmtId="187" formatCode="0.0000000000"/>
    <numFmt numFmtId="188" formatCode="0.000000000"/>
    <numFmt numFmtId="189" formatCode="0.0000000;[Red]0.0000000"/>
    <numFmt numFmtId="190" formatCode="0.00000000;[Red]0.00000000"/>
    <numFmt numFmtId="191" formatCode="0.000000000;[Red]0.000000000"/>
    <numFmt numFmtId="192" formatCode="0.0000000000;[Red]0.0000000000"/>
    <numFmt numFmtId="193" formatCode="0.00000000000;[Red]0.00000000000"/>
    <numFmt numFmtId="194" formatCode="0.000000000000;[Red]0.000000000000"/>
    <numFmt numFmtId="195" formatCode="0.0000000000000;[Red]0.0000000000000"/>
    <numFmt numFmtId="196" formatCode="0.00000000000000;[Red]0.00000000000000"/>
    <numFmt numFmtId="197" formatCode="0.000E+00"/>
    <numFmt numFmtId="198" formatCode="0.0E+00"/>
    <numFmt numFmtId="199" formatCode="0.00000000E+00"/>
    <numFmt numFmtId="200" formatCode="dd\.mm\.yy\ hh:mm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00000E+00"/>
    <numFmt numFmtId="206" formatCode="0.0000000000E+00"/>
    <numFmt numFmtId="207" formatCode="0.00000000000E+00"/>
    <numFmt numFmtId="208" formatCode="0.000000000000E+00"/>
    <numFmt numFmtId="209" formatCode="0.0000000E+00"/>
    <numFmt numFmtId="210" formatCode="0.000000E+00"/>
    <numFmt numFmtId="211" formatCode="0.00000E+00"/>
    <numFmt numFmtId="212" formatCode="0.0000E+0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.25"/>
      <name val="Arial"/>
      <family val="0"/>
    </font>
    <font>
      <sz val="9.25"/>
      <name val="Arial"/>
      <family val="0"/>
    </font>
    <font>
      <b/>
      <sz val="8.5"/>
      <name val="Arial"/>
      <family val="0"/>
    </font>
    <font>
      <sz val="10"/>
      <color indexed="12"/>
      <name val="Arial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175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2" fontId="0" fillId="0" borderId="19" xfId="0" applyNumberFormat="1" applyBorder="1" applyAlignment="1">
      <alignment/>
    </xf>
    <xf numFmtId="175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1" xfId="0" applyNumberFormat="1" applyBorder="1" applyAlignment="1">
      <alignment/>
    </xf>
    <xf numFmtId="175" fontId="0" fillId="0" borderId="22" xfId="0" applyNumberFormat="1" applyBorder="1" applyAlignment="1">
      <alignment/>
    </xf>
    <xf numFmtId="183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24" xfId="0" applyFont="1" applyBorder="1" applyAlignment="1">
      <alignment/>
    </xf>
    <xf numFmtId="169" fontId="0" fillId="0" borderId="5" xfId="0" applyNumberFormat="1" applyBorder="1" applyAlignment="1">
      <alignment/>
    </xf>
    <xf numFmtId="169" fontId="0" fillId="0" borderId="8" xfId="0" applyNumberFormat="1" applyBorder="1" applyAlignment="1">
      <alignment/>
    </xf>
    <xf numFmtId="175" fontId="0" fillId="0" borderId="20" xfId="0" applyNumberFormat="1" applyBorder="1" applyAlignment="1">
      <alignment/>
    </xf>
    <xf numFmtId="0" fontId="0" fillId="0" borderId="25" xfId="0" applyBorder="1" applyAlignment="1">
      <alignment/>
    </xf>
    <xf numFmtId="1" fontId="0" fillId="0" borderId="19" xfId="0" applyNumberFormat="1" applyBorder="1" applyAlignment="1">
      <alignment/>
    </xf>
    <xf numFmtId="183" fontId="1" fillId="0" borderId="21" xfId="0" applyNumberFormat="1" applyFont="1" applyBorder="1" applyAlignment="1">
      <alignment/>
    </xf>
    <xf numFmtId="183" fontId="1" fillId="0" borderId="26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1" fillId="0" borderId="7" xfId="0" applyFont="1" applyFill="1" applyBorder="1" applyAlignment="1">
      <alignment horizontal="center"/>
    </xf>
    <xf numFmtId="183" fontId="7" fillId="0" borderId="0" xfId="0" applyNumberFormat="1" applyFont="1" applyBorder="1" applyAlignment="1">
      <alignment/>
    </xf>
    <xf numFmtId="169" fontId="0" fillId="0" borderId="22" xfId="0" applyNumberFormat="1" applyBorder="1" applyAlignment="1">
      <alignment/>
    </xf>
    <xf numFmtId="0" fontId="1" fillId="0" borderId="27" xfId="0" applyFont="1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2" fontId="9" fillId="0" borderId="28" xfId="0" applyNumberFormat="1" applyFont="1" applyBorder="1" applyAlignment="1">
      <alignment horizontal="center"/>
    </xf>
    <xf numFmtId="176" fontId="10" fillId="0" borderId="29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184" fontId="10" fillId="0" borderId="30" xfId="0" applyNumberFormat="1" applyFont="1" applyBorder="1" applyAlignment="1">
      <alignment/>
    </xf>
    <xf numFmtId="2" fontId="9" fillId="0" borderId="31" xfId="0" applyNumberFormat="1" applyFont="1" applyBorder="1" applyAlignment="1">
      <alignment horizontal="center"/>
    </xf>
    <xf numFmtId="176" fontId="10" fillId="0" borderId="9" xfId="0" applyNumberFormat="1" applyFont="1" applyBorder="1" applyAlignment="1">
      <alignment/>
    </xf>
    <xf numFmtId="176" fontId="10" fillId="0" borderId="5" xfId="0" applyNumberFormat="1" applyFont="1" applyBorder="1" applyAlignment="1">
      <alignment/>
    </xf>
    <xf numFmtId="176" fontId="10" fillId="0" borderId="11" xfId="0" applyNumberFormat="1" applyFont="1" applyBorder="1" applyAlignment="1">
      <alignment/>
    </xf>
    <xf numFmtId="184" fontId="10" fillId="0" borderId="32" xfId="0" applyNumberFormat="1" applyFont="1" applyBorder="1" applyAlignment="1">
      <alignment/>
    </xf>
    <xf numFmtId="176" fontId="10" fillId="0" borderId="29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184" fontId="10" fillId="0" borderId="30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183" fontId="10" fillId="0" borderId="21" xfId="0" applyNumberFormat="1" applyFont="1" applyBorder="1" applyAlignment="1">
      <alignment/>
    </xf>
    <xf numFmtId="183" fontId="10" fillId="0" borderId="8" xfId="0" applyNumberFormat="1" applyFont="1" applyBorder="1" applyAlignment="1">
      <alignment/>
    </xf>
    <xf numFmtId="176" fontId="10" fillId="0" borderId="32" xfId="0" applyNumberFormat="1" applyFont="1" applyBorder="1" applyAlignment="1">
      <alignment/>
    </xf>
    <xf numFmtId="176" fontId="10" fillId="0" borderId="8" xfId="0" applyNumberFormat="1" applyFont="1" applyBorder="1" applyAlignment="1">
      <alignment/>
    </xf>
    <xf numFmtId="0" fontId="1" fillId="0" borderId="33" xfId="0" applyFont="1" applyBorder="1" applyAlignment="1">
      <alignment/>
    </xf>
    <xf numFmtId="2" fontId="9" fillId="0" borderId="3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176" fontId="10" fillId="0" borderId="20" xfId="0" applyNumberFormat="1" applyFont="1" applyBorder="1" applyAlignment="1">
      <alignment/>
    </xf>
    <xf numFmtId="176" fontId="10" fillId="0" borderId="22" xfId="0" applyNumberFormat="1" applyFont="1" applyBorder="1" applyAlignment="1">
      <alignment/>
    </xf>
    <xf numFmtId="176" fontId="10" fillId="0" borderId="34" xfId="0" applyNumberFormat="1" applyFont="1" applyBorder="1" applyAlignment="1">
      <alignment/>
    </xf>
    <xf numFmtId="184" fontId="10" fillId="0" borderId="35" xfId="0" applyNumberFormat="1" applyFont="1" applyBorder="1" applyAlignment="1">
      <alignment/>
    </xf>
    <xf numFmtId="183" fontId="10" fillId="0" borderId="19" xfId="0" applyNumberFormat="1" applyFont="1" applyBorder="1" applyAlignment="1">
      <alignment/>
    </xf>
    <xf numFmtId="0" fontId="0" fillId="0" borderId="36" xfId="0" applyBorder="1" applyAlignment="1">
      <alignment/>
    </xf>
    <xf numFmtId="10" fontId="0" fillId="0" borderId="5" xfId="0" applyNumberFormat="1" applyBorder="1" applyAlignment="1">
      <alignment/>
    </xf>
    <xf numFmtId="175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8" xfId="0" applyNumberFormat="1" applyBorder="1" applyAlignment="1">
      <alignment/>
    </xf>
    <xf numFmtId="184" fontId="10" fillId="0" borderId="0" xfId="0" applyNumberFormat="1" applyFont="1" applyBorder="1" applyAlignment="1">
      <alignment/>
    </xf>
    <xf numFmtId="183" fontId="10" fillId="0" borderId="37" xfId="0" applyNumberFormat="1" applyFont="1" applyBorder="1" applyAlignment="1">
      <alignment/>
    </xf>
    <xf numFmtId="176" fontId="10" fillId="0" borderId="30" xfId="0" applyNumberFormat="1" applyFont="1" applyBorder="1" applyAlignment="1">
      <alignment/>
    </xf>
    <xf numFmtId="2" fontId="9" fillId="0" borderId="30" xfId="0" applyNumberFormat="1" applyFont="1" applyBorder="1" applyAlignment="1">
      <alignment horizontal="center"/>
    </xf>
    <xf numFmtId="184" fontId="9" fillId="0" borderId="35" xfId="0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0" fontId="1" fillId="0" borderId="38" xfId="0" applyFont="1" applyBorder="1" applyAlignment="1">
      <alignment/>
    </xf>
    <xf numFmtId="183" fontId="0" fillId="0" borderId="22" xfId="0" applyNumberFormat="1" applyBorder="1" applyAlignment="1">
      <alignment/>
    </xf>
    <xf numFmtId="183" fontId="1" fillId="0" borderId="0" xfId="0" applyNumberFormat="1" applyFont="1" applyBorder="1" applyAlignment="1">
      <alignment/>
    </xf>
    <xf numFmtId="183" fontId="1" fillId="0" borderId="4" xfId="0" applyNumberFormat="1" applyFont="1" applyBorder="1" applyAlignment="1">
      <alignment/>
    </xf>
    <xf numFmtId="184" fontId="0" fillId="0" borderId="7" xfId="0" applyNumberFormat="1" applyFont="1" applyBorder="1" applyAlignment="1">
      <alignment/>
    </xf>
    <xf numFmtId="184" fontId="0" fillId="0" borderId="21" xfId="0" applyNumberFormat="1" applyFont="1" applyBorder="1" applyAlignment="1">
      <alignment/>
    </xf>
    <xf numFmtId="184" fontId="0" fillId="0" borderId="8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0" fillId="0" borderId="18" xfId="0" applyBorder="1" applyAlignment="1">
      <alignment/>
    </xf>
    <xf numFmtId="169" fontId="0" fillId="0" borderId="0" xfId="0" applyNumberFormat="1" applyAlignment="1">
      <alignment/>
    </xf>
    <xf numFmtId="169" fontId="0" fillId="0" borderId="18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4" xfId="0" applyNumberFormat="1" applyBorder="1" applyAlignment="1">
      <alignment/>
    </xf>
    <xf numFmtId="169" fontId="0" fillId="0" borderId="6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21" xfId="0" applyNumberFormat="1" applyBorder="1" applyAlignment="1">
      <alignment/>
    </xf>
    <xf numFmtId="180" fontId="10" fillId="0" borderId="29" xfId="0" applyNumberFormat="1" applyFont="1" applyBorder="1" applyAlignment="1">
      <alignment/>
    </xf>
    <xf numFmtId="180" fontId="10" fillId="0" borderId="9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180" fontId="10" fillId="0" borderId="5" xfId="0" applyNumberFormat="1" applyFont="1" applyBorder="1" applyAlignment="1">
      <alignment/>
    </xf>
    <xf numFmtId="180" fontId="10" fillId="0" borderId="10" xfId="0" applyNumberFormat="1" applyFont="1" applyBorder="1" applyAlignment="1">
      <alignment/>
    </xf>
    <xf numFmtId="180" fontId="10" fillId="0" borderId="11" xfId="0" applyNumberFormat="1" applyFont="1" applyBorder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/>
    </xf>
    <xf numFmtId="176" fontId="10" fillId="0" borderId="21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2" fontId="0" fillId="0" borderId="21" xfId="0" applyNumberFormat="1" applyBorder="1" applyAlignment="1">
      <alignment/>
    </xf>
    <xf numFmtId="184" fontId="9" fillId="0" borderId="30" xfId="0" applyNumberFormat="1" applyFont="1" applyBorder="1" applyAlignment="1">
      <alignment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76" fontId="0" fillId="0" borderId="18" xfId="0" applyNumberFormat="1" applyBorder="1" applyAlignment="1">
      <alignment/>
    </xf>
    <xf numFmtId="176" fontId="0" fillId="0" borderId="3" xfId="0" applyNumberFormat="1" applyBorder="1" applyAlignment="1">
      <alignment/>
    </xf>
    <xf numFmtId="184" fontId="0" fillId="0" borderId="3" xfId="0" applyNumberFormat="1" applyBorder="1" applyAlignment="1">
      <alignment/>
    </xf>
    <xf numFmtId="183" fontId="0" fillId="0" borderId="3" xfId="0" applyNumberFormat="1" applyBorder="1" applyAlignment="1">
      <alignment/>
    </xf>
    <xf numFmtId="175" fontId="0" fillId="0" borderId="3" xfId="0" applyNumberFormat="1" applyBorder="1" applyAlignment="1">
      <alignment/>
    </xf>
    <xf numFmtId="168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21" xfId="0" applyNumberFormat="1" applyBorder="1" applyAlignment="1">
      <alignment/>
    </xf>
    <xf numFmtId="184" fontId="0" fillId="0" borderId="21" xfId="0" applyNumberFormat="1" applyBorder="1" applyAlignment="1">
      <alignment/>
    </xf>
    <xf numFmtId="175" fontId="0" fillId="0" borderId="21" xfId="0" applyNumberFormat="1" applyBorder="1" applyAlignment="1">
      <alignment/>
    </xf>
    <xf numFmtId="167" fontId="0" fillId="0" borderId="22" xfId="0" applyNumberForma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Reactor Composition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Var!$G$19:$AX$19</c:f>
              <c:numCache>
                <c:ptCount val="44"/>
                <c:pt idx="0">
                  <c:v>0.7458857257771968</c:v>
                </c:pt>
                <c:pt idx="1">
                  <c:v>0.7630472977404561</c:v>
                </c:pt>
                <c:pt idx="2">
                  <c:v>0.7691416563952882</c:v>
                </c:pt>
                <c:pt idx="3">
                  <c:v>0.7724597355957099</c:v>
                </c:pt>
                <c:pt idx="4">
                  <c:v>0.7746368200614236</c:v>
                </c:pt>
                <c:pt idx="5">
                  <c:v>0.7762190590429424</c:v>
                </c:pt>
                <c:pt idx="6">
                  <c:v>0.7774446641923127</c:v>
                </c:pt>
                <c:pt idx="7">
                  <c:v>0.7784359425484185</c:v>
                </c:pt>
                <c:pt idx="8">
                  <c:v>0.7792630046664646</c:v>
                </c:pt>
                <c:pt idx="9">
                  <c:v>0.7799693602955695</c:v>
                </c:pt>
                <c:pt idx="10">
                  <c:v>0.780583676884623</c:v>
                </c:pt>
                <c:pt idx="11">
                  <c:v>0.780583676884623</c:v>
                </c:pt>
                <c:pt idx="12">
                  <c:v>0.789346197341904</c:v>
                </c:pt>
                <c:pt idx="13">
                  <c:v>0.7932670368315482</c:v>
                </c:pt>
                <c:pt idx="14">
                  <c:v>0.7956090094219876</c:v>
                </c:pt>
                <c:pt idx="15">
                  <c:v>0.7972209620741736</c:v>
                </c:pt>
                <c:pt idx="16">
                  <c:v>0.7984262055992818</c:v>
                </c:pt>
                <c:pt idx="17">
                  <c:v>0.7993771068450307</c:v>
                </c:pt>
                <c:pt idx="18">
                  <c:v>0.8001559868737285</c:v>
                </c:pt>
                <c:pt idx="19">
                  <c:v>0.8008117640351012</c:v>
                </c:pt>
                <c:pt idx="20">
                  <c:v>0.8013756175263248</c:v>
                </c:pt>
                <c:pt idx="21">
                  <c:v>0.8018685164430136</c:v>
                </c:pt>
                <c:pt idx="22">
                  <c:v>0.8018685164430136</c:v>
                </c:pt>
                <c:pt idx="23">
                  <c:v>0.8105114362479428</c:v>
                </c:pt>
                <c:pt idx="24">
                  <c:v>0.8138015631356933</c:v>
                </c:pt>
                <c:pt idx="25">
                  <c:v>0.8156197871498779</c:v>
                </c:pt>
                <c:pt idx="26">
                  <c:v>0.8168122081174537</c:v>
                </c:pt>
                <c:pt idx="27">
                  <c:v>0.8176733484904593</c:v>
                </c:pt>
                <c:pt idx="28">
                  <c:v>0.8183344667702096</c:v>
                </c:pt>
                <c:pt idx="29">
                  <c:v>0.8188637944394027</c:v>
                </c:pt>
                <c:pt idx="30">
                  <c:v>0.8193007342301564</c:v>
                </c:pt>
                <c:pt idx="31">
                  <c:v>0.8196698473698572</c:v>
                </c:pt>
                <c:pt idx="32">
                  <c:v>0.8199873575561544</c:v>
                </c:pt>
                <c:pt idx="33">
                  <c:v>0.8199873575561544</c:v>
                </c:pt>
                <c:pt idx="34">
                  <c:v>0.8250950487018087</c:v>
                </c:pt>
                <c:pt idx="35">
                  <c:v>0.8273732541148456</c:v>
                </c:pt>
                <c:pt idx="36">
                  <c:v>0.8287033460488201</c:v>
                </c:pt>
                <c:pt idx="37">
                  <c:v>0.8295952608218568</c:v>
                </c:pt>
                <c:pt idx="38">
                  <c:v>0.8302455752512605</c:v>
                </c:pt>
                <c:pt idx="39">
                  <c:v>0.8307469922983372</c:v>
                </c:pt>
                <c:pt idx="40">
                  <c:v>0.8311493592371216</c:v>
                </c:pt>
                <c:pt idx="41">
                  <c:v>0.8314820692270178</c:v>
                </c:pt>
                <c:pt idx="42">
                  <c:v>0.8317636797832934</c:v>
                </c:pt>
                <c:pt idx="43">
                  <c:v>0.8320065397801898</c:v>
                </c:pt>
              </c:numCache>
            </c:numRef>
          </c:val>
          <c:smooth val="0"/>
        </c:ser>
        <c:marker val="1"/>
        <c:axId val="27025529"/>
        <c:axId val="64060146"/>
      </c:lineChart>
      <c:lineChart>
        <c:grouping val="standard"/>
        <c:varyColors val="0"/>
        <c:ser>
          <c:idx val="1"/>
          <c:order val="1"/>
          <c:tx>
            <c:v>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Var!$G$20:$AX$20</c:f>
              <c:numCache>
                <c:ptCount val="44"/>
                <c:pt idx="0">
                  <c:v>0.0024819385254658396</c:v>
                </c:pt>
                <c:pt idx="1">
                  <c:v>0.0024225646885996208</c:v>
                </c:pt>
                <c:pt idx="2">
                  <c:v>0.002381290325229679</c:v>
                </c:pt>
                <c:pt idx="3">
                  <c:v>0.0023549037220616017</c:v>
                </c:pt>
                <c:pt idx="4">
                  <c:v>0.0023363077702303918</c:v>
                </c:pt>
                <c:pt idx="5">
                  <c:v>0.002322237122084435</c:v>
                </c:pt>
                <c:pt idx="6">
                  <c:v>0.0023110524301108233</c:v>
                </c:pt>
                <c:pt idx="7">
                  <c:v>0.0023018415987022148</c:v>
                </c:pt>
                <c:pt idx="8">
                  <c:v>0.0022940536903333455</c:v>
                </c:pt>
                <c:pt idx="9">
                  <c:v>0.0022873339182541644</c:v>
                </c:pt>
                <c:pt idx="10">
                  <c:v>0.002281441977717874</c:v>
                </c:pt>
                <c:pt idx="11">
                  <c:v>0.002281441977717874</c:v>
                </c:pt>
                <c:pt idx="12">
                  <c:v>0.002330405062187867</c:v>
                </c:pt>
                <c:pt idx="13">
                  <c:v>0.002327822544103782</c:v>
                </c:pt>
                <c:pt idx="14">
                  <c:v>0.0023198326642483585</c:v>
                </c:pt>
                <c:pt idx="15">
                  <c:v>0.00231185155653142</c:v>
                </c:pt>
                <c:pt idx="16">
                  <c:v>0.002304696946500344</c:v>
                </c:pt>
                <c:pt idx="17">
                  <c:v>0.002298399337790529</c:v>
                </c:pt>
                <c:pt idx="18">
                  <c:v>0.0022928456775014746</c:v>
                </c:pt>
                <c:pt idx="19">
                  <c:v>0.002287912958103105</c:v>
                </c:pt>
                <c:pt idx="20">
                  <c:v>0.0022834956662531017</c:v>
                </c:pt>
                <c:pt idx="21">
                  <c:v>0.002279508434420503</c:v>
                </c:pt>
                <c:pt idx="22">
                  <c:v>0.002279508434420503</c:v>
                </c:pt>
                <c:pt idx="23">
                  <c:v>0.0023666118725809908</c:v>
                </c:pt>
                <c:pt idx="24">
                  <c:v>0.002375416079395482</c:v>
                </c:pt>
                <c:pt idx="25">
                  <c:v>0.002374929268992718</c:v>
                </c:pt>
                <c:pt idx="26">
                  <c:v>0.002372788603959014</c:v>
                </c:pt>
                <c:pt idx="27">
                  <c:v>0.002370461062429479</c:v>
                </c:pt>
                <c:pt idx="28">
                  <c:v>0.002368289446917904</c:v>
                </c:pt>
                <c:pt idx="29">
                  <c:v>0.002366344682139452</c:v>
                </c:pt>
                <c:pt idx="30">
                  <c:v>0.00236462332853235</c:v>
                </c:pt>
                <c:pt idx="31">
                  <c:v>0.002363102346864651</c:v>
                </c:pt>
                <c:pt idx="32">
                  <c:v>0.0023617556986358147</c:v>
                </c:pt>
                <c:pt idx="33">
                  <c:v>0.0023617556986358147</c:v>
                </c:pt>
                <c:pt idx="34">
                  <c:v>0.0026313667522308987</c:v>
                </c:pt>
                <c:pt idx="35">
                  <c:v>0.0027208693749240444</c:v>
                </c:pt>
                <c:pt idx="36">
                  <c:v>0.0027664113387621814</c:v>
                </c:pt>
                <c:pt idx="37">
                  <c:v>0.0027951541604510567</c:v>
                </c:pt>
                <c:pt idx="38">
                  <c:v>0.002815698962234718</c:v>
                </c:pt>
                <c:pt idx="39">
                  <c:v>0.0028315808217511903</c:v>
                </c:pt>
                <c:pt idx="40">
                  <c:v>0.002844518496634198</c:v>
                </c:pt>
                <c:pt idx="41">
                  <c:v>0.0028554516736874294</c:v>
                </c:pt>
                <c:pt idx="42">
                  <c:v>0.002864940532550312</c:v>
                </c:pt>
                <c:pt idx="43">
                  <c:v>0.0028733419419444033</c:v>
                </c:pt>
              </c:numCache>
            </c:numRef>
          </c:val>
          <c:smooth val="0"/>
        </c:ser>
        <c:ser>
          <c:idx val="2"/>
          <c:order val="2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Var!$G$21:$AX$21</c:f>
              <c:numCache>
                <c:ptCount val="44"/>
                <c:pt idx="0">
                  <c:v>0.08038098643928569</c:v>
                </c:pt>
                <c:pt idx="1">
                  <c:v>0.07381816638701913</c:v>
                </c:pt>
                <c:pt idx="2">
                  <c:v>0.071675832433635</c:v>
                </c:pt>
                <c:pt idx="3">
                  <c:v>0.0705491193306306</c:v>
                </c:pt>
                <c:pt idx="4">
                  <c:v>0.06982355821369657</c:v>
                </c:pt>
                <c:pt idx="5">
                  <c:v>0.0693024076987728</c:v>
                </c:pt>
                <c:pt idx="6">
                  <c:v>0.06890198591706664</c:v>
                </c:pt>
                <c:pt idx="7">
                  <c:v>0.06858004744202627</c:v>
                </c:pt>
                <c:pt idx="8">
                  <c:v>0.0683126706203887</c:v>
                </c:pt>
                <c:pt idx="9">
                  <c:v>0.06808514807163679</c:v>
                </c:pt>
                <c:pt idx="10">
                  <c:v>0.06788786092925563</c:v>
                </c:pt>
                <c:pt idx="11">
                  <c:v>0.06788786092925563</c:v>
                </c:pt>
                <c:pt idx="12">
                  <c:v>0.06348369596944023</c:v>
                </c:pt>
                <c:pt idx="13">
                  <c:v>0.06176661247790739</c:v>
                </c:pt>
                <c:pt idx="14">
                  <c:v>0.06081210979650527</c:v>
                </c:pt>
                <c:pt idx="15">
                  <c:v>0.06018373724737174</c:v>
                </c:pt>
                <c:pt idx="16">
                  <c:v>0.05972804578953808</c:v>
                </c:pt>
                <c:pt idx="17">
                  <c:v>0.05937649863518533</c:v>
                </c:pt>
                <c:pt idx="18">
                  <c:v>0.05909348527339206</c:v>
                </c:pt>
                <c:pt idx="19">
                  <c:v>0.0588584700877129</c:v>
                </c:pt>
                <c:pt idx="20">
                  <c:v>0.05865867391059132</c:v>
                </c:pt>
                <c:pt idx="21">
                  <c:v>0.05848566959953763</c:v>
                </c:pt>
                <c:pt idx="22">
                  <c:v>0.05848566959953764</c:v>
                </c:pt>
                <c:pt idx="23">
                  <c:v>0.05305073097472506</c:v>
                </c:pt>
                <c:pt idx="24">
                  <c:v>0.051277454854382364</c:v>
                </c:pt>
                <c:pt idx="25">
                  <c:v>0.050364362143230944</c:v>
                </c:pt>
                <c:pt idx="26">
                  <c:v>0.04978815029322714</c:v>
                </c:pt>
                <c:pt idx="27">
                  <c:v>0.04938140305370499</c:v>
                </c:pt>
                <c:pt idx="28">
                  <c:v>0.04907346497675261</c:v>
                </c:pt>
                <c:pt idx="29">
                  <c:v>0.048828997570688676</c:v>
                </c:pt>
                <c:pt idx="30">
                  <c:v>0.04862817598229178</c:v>
                </c:pt>
                <c:pt idx="31">
                  <c:v>0.0484589192721526</c:v>
                </c:pt>
                <c:pt idx="32">
                  <c:v>0.04831339160919568</c:v>
                </c:pt>
                <c:pt idx="33">
                  <c:v>0.048313391609195684</c:v>
                </c:pt>
                <c:pt idx="34">
                  <c:v>0.04099465025644454</c:v>
                </c:pt>
                <c:pt idx="35">
                  <c:v>0.038157472898378376</c:v>
                </c:pt>
                <c:pt idx="36">
                  <c:v>0.03658187828246199</c:v>
                </c:pt>
                <c:pt idx="37">
                  <c:v>0.03553905766327084</c:v>
                </c:pt>
                <c:pt idx="38">
                  <c:v>0.03477545420719549</c:v>
                </c:pt>
                <c:pt idx="39">
                  <c:v>0.03417902153363931</c:v>
                </c:pt>
                <c:pt idx="40">
                  <c:v>0.03369208512526012</c:v>
                </c:pt>
                <c:pt idx="41">
                  <c:v>0.03328164710363712</c:v>
                </c:pt>
                <c:pt idx="42">
                  <c:v>0.0329273069272019</c:v>
                </c:pt>
                <c:pt idx="43">
                  <c:v>0.03261568335739405</c:v>
                </c:pt>
              </c:numCache>
            </c:numRef>
          </c:val>
          <c:smooth val="0"/>
        </c:ser>
        <c:ser>
          <c:idx val="3"/>
          <c:order val="3"/>
          <c:tx>
            <c:v>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Var!$G$22:$AX$22</c:f>
              <c:numCache>
                <c:ptCount val="44"/>
                <c:pt idx="0">
                  <c:v>0.13926316277458928</c:v>
                </c:pt>
                <c:pt idx="1">
                  <c:v>0.10866222306466533</c:v>
                </c:pt>
                <c:pt idx="2">
                  <c:v>0.09758101657769913</c:v>
                </c:pt>
                <c:pt idx="3">
                  <c:v>0.09150204369645536</c:v>
                </c:pt>
                <c:pt idx="4">
                  <c:v>0.08749751423448186</c:v>
                </c:pt>
                <c:pt idx="5">
                  <c:v>0.08457993250255076</c:v>
                </c:pt>
                <c:pt idx="6">
                  <c:v>0.08231613731180276</c:v>
                </c:pt>
                <c:pt idx="7">
                  <c:v>0.0804828947819106</c:v>
                </c:pt>
                <c:pt idx="8">
                  <c:v>0.07895189753519535</c:v>
                </c:pt>
                <c:pt idx="9">
                  <c:v>0.0776433588485511</c:v>
                </c:pt>
                <c:pt idx="10">
                  <c:v>0.07650462593861436</c:v>
                </c:pt>
                <c:pt idx="11">
                  <c:v>0.07650462593861436</c:v>
                </c:pt>
                <c:pt idx="12">
                  <c:v>0.06214045235846643</c:v>
                </c:pt>
                <c:pt idx="13">
                  <c:v>0.0554194916518386</c:v>
                </c:pt>
                <c:pt idx="14">
                  <c:v>0.051321830275517545</c:v>
                </c:pt>
                <c:pt idx="15">
                  <c:v>0.0484678308330421</c:v>
                </c:pt>
                <c:pt idx="16">
                  <c:v>0.046317225699228005</c:v>
                </c:pt>
                <c:pt idx="17">
                  <c:v>0.04461100826759079</c:v>
                </c:pt>
                <c:pt idx="18">
                  <c:v>0.04320758563392657</c:v>
                </c:pt>
                <c:pt idx="19">
                  <c:v>0.04202208520367332</c:v>
                </c:pt>
                <c:pt idx="20">
                  <c:v>0.041000047900837236</c:v>
                </c:pt>
                <c:pt idx="21">
                  <c:v>0.0401046512099361</c:v>
                </c:pt>
                <c:pt idx="22">
                  <c:v>0.040104651209936094</c:v>
                </c:pt>
                <c:pt idx="23">
                  <c:v>0.027320563022677925</c:v>
                </c:pt>
                <c:pt idx="24">
                  <c:v>0.022104027024034675</c:v>
                </c:pt>
                <c:pt idx="25">
                  <c:v>0.01914176753793088</c:v>
                </c:pt>
                <c:pt idx="26">
                  <c:v>0.017172232017607304</c:v>
                </c:pt>
                <c:pt idx="27">
                  <c:v>0.015738788954935613</c:v>
                </c:pt>
                <c:pt idx="28">
                  <c:v>0.014633223328581232</c:v>
                </c:pt>
                <c:pt idx="29">
                  <c:v>0.013745641228663225</c:v>
                </c:pt>
                <c:pt idx="30">
                  <c:v>0.013011884244973699</c:v>
                </c:pt>
                <c:pt idx="31">
                  <c:v>0.01239162907813178</c:v>
                </c:pt>
                <c:pt idx="32">
                  <c:v>0.011858068022141365</c:v>
                </c:pt>
                <c:pt idx="33">
                  <c:v>0.011858068022141365</c:v>
                </c:pt>
                <c:pt idx="34">
                  <c:v>0.0093826971771525</c:v>
                </c:pt>
                <c:pt idx="35">
                  <c:v>0.007764810971100314</c:v>
                </c:pt>
                <c:pt idx="36">
                  <c:v>0.006724635915858156</c:v>
                </c:pt>
                <c:pt idx="37">
                  <c:v>0.006012098561986198</c:v>
                </c:pt>
                <c:pt idx="38">
                  <c:v>0.005497667872982202</c:v>
                </c:pt>
                <c:pt idx="39">
                  <c:v>0.005111168457791445</c:v>
                </c:pt>
                <c:pt idx="40">
                  <c:v>0.0048117651945260055</c:v>
                </c:pt>
                <c:pt idx="41">
                  <c:v>0.004574165481470853</c:v>
                </c:pt>
                <c:pt idx="42">
                  <c:v>0.004381883715783538</c:v>
                </c:pt>
                <c:pt idx="43">
                  <c:v>0.004223719884034591</c:v>
                </c:pt>
              </c:numCache>
            </c:numRef>
          </c:val>
          <c:smooth val="0"/>
        </c:ser>
        <c:ser>
          <c:idx val="4"/>
          <c:order val="4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Var!$G$23:$AX$23</c:f>
              <c:numCache>
                <c:ptCount val="44"/>
                <c:pt idx="0">
                  <c:v>0.03198818648346254</c:v>
                </c:pt>
                <c:pt idx="1">
                  <c:v>0.05204974811925985</c:v>
                </c:pt>
                <c:pt idx="2">
                  <c:v>0.0592202042681479</c:v>
                </c:pt>
                <c:pt idx="3">
                  <c:v>0.06313419765514254</c:v>
                </c:pt>
                <c:pt idx="4">
                  <c:v>0.06570579972016753</c:v>
                </c:pt>
                <c:pt idx="5">
                  <c:v>0.06757636363364965</c:v>
                </c:pt>
                <c:pt idx="6">
                  <c:v>0.06902616014870706</c:v>
                </c:pt>
                <c:pt idx="7">
                  <c:v>0.07019927362894238</c:v>
                </c:pt>
                <c:pt idx="8">
                  <c:v>0.07117837348761812</c:v>
                </c:pt>
                <c:pt idx="9">
                  <c:v>0.07201479886598838</c:v>
                </c:pt>
                <c:pt idx="10">
                  <c:v>0.07274239426978918</c:v>
                </c:pt>
                <c:pt idx="11">
                  <c:v>0.07274239426978917</c:v>
                </c:pt>
                <c:pt idx="12">
                  <c:v>0.08269924926800153</c:v>
                </c:pt>
                <c:pt idx="13">
                  <c:v>0.08721903649460197</c:v>
                </c:pt>
                <c:pt idx="14">
                  <c:v>0.08993721784174125</c:v>
                </c:pt>
                <c:pt idx="15">
                  <c:v>0.09181561828888127</c:v>
                </c:pt>
                <c:pt idx="16">
                  <c:v>0.09322382596545177</c:v>
                </c:pt>
                <c:pt idx="17">
                  <c:v>0.09433698691440269</c:v>
                </c:pt>
                <c:pt idx="18">
                  <c:v>0.09525009654145149</c:v>
                </c:pt>
                <c:pt idx="19">
                  <c:v>0.0960197677154095</c:v>
                </c:pt>
                <c:pt idx="20">
                  <c:v>0.09668216499599352</c:v>
                </c:pt>
                <c:pt idx="21">
                  <c:v>0.09726165431309224</c:v>
                </c:pt>
                <c:pt idx="22">
                  <c:v>0.09726165431309224</c:v>
                </c:pt>
                <c:pt idx="23">
                  <c:v>0.10675065788207308</c:v>
                </c:pt>
                <c:pt idx="24">
                  <c:v>0.11044153890649427</c:v>
                </c:pt>
                <c:pt idx="25">
                  <c:v>0.11249915389996755</c:v>
                </c:pt>
                <c:pt idx="26">
                  <c:v>0.11385462096775294</c:v>
                </c:pt>
                <c:pt idx="27">
                  <c:v>0.11483599843847062</c:v>
                </c:pt>
                <c:pt idx="28">
                  <c:v>0.11559055547753856</c:v>
                </c:pt>
                <c:pt idx="29">
                  <c:v>0.11619522207910594</c:v>
                </c:pt>
                <c:pt idx="30">
                  <c:v>0.11669458221404584</c:v>
                </c:pt>
                <c:pt idx="31">
                  <c:v>0.11711650193299375</c:v>
                </c:pt>
                <c:pt idx="32">
                  <c:v>0.11747942711387284</c:v>
                </c:pt>
                <c:pt idx="33">
                  <c:v>0.11747942711387284</c:v>
                </c:pt>
                <c:pt idx="34">
                  <c:v>0.12189623711236329</c:v>
                </c:pt>
                <c:pt idx="35">
                  <c:v>0.12398359264075146</c:v>
                </c:pt>
                <c:pt idx="36">
                  <c:v>0.12522372841409765</c:v>
                </c:pt>
                <c:pt idx="37">
                  <c:v>0.1260584287924352</c:v>
                </c:pt>
                <c:pt idx="38">
                  <c:v>0.12666560370632704</c:v>
                </c:pt>
                <c:pt idx="39">
                  <c:v>0.127131236888481</c:v>
                </c:pt>
                <c:pt idx="40">
                  <c:v>0.1275022719464582</c:v>
                </c:pt>
                <c:pt idx="41">
                  <c:v>0.12780666651418668</c:v>
                </c:pt>
                <c:pt idx="42">
                  <c:v>0.12806218904117087</c:v>
                </c:pt>
                <c:pt idx="43">
                  <c:v>0.12828071503643704</c:v>
                </c:pt>
              </c:numCache>
            </c:numRef>
          </c:val>
          <c:smooth val="0"/>
        </c:ser>
        <c:marker val="1"/>
        <c:axId val="27549667"/>
        <c:axId val="26827148"/>
      </c:lineChart>
      <c:catAx>
        <c:axId val="2702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60146"/>
        <c:crosses val="autoZero"/>
        <c:auto val="1"/>
        <c:lblOffset val="100"/>
        <c:noMultiLvlLbl val="0"/>
      </c:catAx>
      <c:valAx>
        <c:axId val="64060146"/>
        <c:scaling>
          <c:orientation val="minMax"/>
          <c:max val="0.9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25529"/>
        <c:crossesAt val="1"/>
        <c:crossBetween val="between"/>
        <c:dispUnits/>
      </c:valAx>
      <c:catAx>
        <c:axId val="27549667"/>
        <c:scaling>
          <c:orientation val="minMax"/>
        </c:scaling>
        <c:axPos val="b"/>
        <c:delete val="1"/>
        <c:majorTickMark val="in"/>
        <c:minorTickMark val="none"/>
        <c:tickLblPos val="nextTo"/>
        <c:crossAx val="26827148"/>
        <c:crosses val="autoZero"/>
        <c:auto val="1"/>
        <c:lblOffset val="100"/>
        <c:noMultiLvlLbl val="0"/>
      </c:catAx>
      <c:valAx>
        <c:axId val="26827148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75496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Reactor variables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Var!$G$25:$AX$25</c:f>
              <c:numCache>
                <c:ptCount val="44"/>
                <c:pt idx="0">
                  <c:v>792.375454586537</c:v>
                </c:pt>
                <c:pt idx="1">
                  <c:v>733.7850044976433</c:v>
                </c:pt>
                <c:pt idx="2">
                  <c:v>710.2607736467268</c:v>
                </c:pt>
                <c:pt idx="3">
                  <c:v>696.75820392567</c:v>
                </c:pt>
                <c:pt idx="4">
                  <c:v>687.6138086709198</c:v>
                </c:pt>
                <c:pt idx="5">
                  <c:v>680.8200637436537</c:v>
                </c:pt>
                <c:pt idx="6">
                  <c:v>675.4694105283781</c:v>
                </c:pt>
                <c:pt idx="7">
                  <c:v>671.0840955192269</c:v>
                </c:pt>
                <c:pt idx="8">
                  <c:v>667.3850338853312</c:v>
                </c:pt>
                <c:pt idx="9">
                  <c:v>664.1964020473537</c:v>
                </c:pt>
                <c:pt idx="10">
                  <c:v>661.4009037201536</c:v>
                </c:pt>
                <c:pt idx="11">
                  <c:v>792.375454586537</c:v>
                </c:pt>
                <c:pt idx="12">
                  <c:v>753.859447731975</c:v>
                </c:pt>
                <c:pt idx="13">
                  <c:v>735.220735758765</c:v>
                </c:pt>
                <c:pt idx="14">
                  <c:v>723.632110519261</c:v>
                </c:pt>
                <c:pt idx="15">
                  <c:v>715.44764905302</c:v>
                </c:pt>
                <c:pt idx="16">
                  <c:v>709.2135687898347</c:v>
                </c:pt>
                <c:pt idx="17">
                  <c:v>704.2241437421814</c:v>
                </c:pt>
                <c:pt idx="18">
                  <c:v>700.089822290497</c:v>
                </c:pt>
                <c:pt idx="19">
                  <c:v>696.5752460536823</c:v>
                </c:pt>
                <c:pt idx="20">
                  <c:v>693.528376862414</c:v>
                </c:pt>
                <c:pt idx="21">
                  <c:v>690.8458107309273</c:v>
                </c:pt>
                <c:pt idx="22">
                  <c:v>792.375454586537</c:v>
                </c:pt>
                <c:pt idx="23">
                  <c:v>745.8335683707568</c:v>
                </c:pt>
                <c:pt idx="24">
                  <c:v>726.5808255694917</c:v>
                </c:pt>
                <c:pt idx="25">
                  <c:v>715.5415859450792</c:v>
                </c:pt>
                <c:pt idx="26">
                  <c:v>708.1410124394996</c:v>
                </c:pt>
                <c:pt idx="27">
                  <c:v>702.7154420409923</c:v>
                </c:pt>
                <c:pt idx="28">
                  <c:v>698.5033454303093</c:v>
                </c:pt>
                <c:pt idx="29">
                  <c:v>695.1013799148128</c:v>
                </c:pt>
                <c:pt idx="30">
                  <c:v>692.273296249903</c:v>
                </c:pt>
                <c:pt idx="31">
                  <c:v>689.870160112528</c:v>
                </c:pt>
                <c:pt idx="32">
                  <c:v>687.7926744012321</c:v>
                </c:pt>
                <c:pt idx="33">
                  <c:v>792.375454586537</c:v>
                </c:pt>
                <c:pt idx="34">
                  <c:v>760.947461046113</c:v>
                </c:pt>
                <c:pt idx="35">
                  <c:v>746.0494911348769</c:v>
                </c:pt>
                <c:pt idx="36">
                  <c:v>737.0972760169948</c:v>
                </c:pt>
                <c:pt idx="37">
                  <c:v>730.9922196698024</c:v>
                </c:pt>
                <c:pt idx="38">
                  <c:v>726.4916404477474</c:v>
                </c:pt>
                <c:pt idx="39">
                  <c:v>722.9947357796311</c:v>
                </c:pt>
                <c:pt idx="40">
                  <c:v>720.1727685691483</c:v>
                </c:pt>
                <c:pt idx="41">
                  <c:v>717.8293548144059</c:v>
                </c:pt>
                <c:pt idx="42">
                  <c:v>715.8392428366221</c:v>
                </c:pt>
                <c:pt idx="43">
                  <c:v>714.1184045801857</c:v>
                </c:pt>
              </c:numCache>
            </c:numRef>
          </c:val>
          <c:smooth val="0"/>
        </c:ser>
        <c:marker val="1"/>
        <c:axId val="52752429"/>
        <c:axId val="54098438"/>
      </c:lineChart>
      <c:lineChart>
        <c:grouping val="standard"/>
        <c:varyColors val="0"/>
        <c:ser>
          <c:idx val="0"/>
          <c:order val="0"/>
          <c:tx>
            <c:v>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Var!$G$24:$AX$24</c:f>
              <c:numCache>
                <c:ptCount val="44"/>
                <c:pt idx="0">
                  <c:v>0.9392741731691082</c:v>
                </c:pt>
                <c:pt idx="1">
                  <c:v>1.0075334428642462</c:v>
                </c:pt>
                <c:pt idx="2">
                  <c:v>1.0341783631048755</c:v>
                </c:pt>
                <c:pt idx="3">
                  <c:v>1.0492773162001634</c:v>
                </c:pt>
                <c:pt idx="4">
                  <c:v>1.0594229881633217</c:v>
                </c:pt>
                <c:pt idx="5">
                  <c:v>1.0669192072680527</c:v>
                </c:pt>
                <c:pt idx="6">
                  <c:v>1.0727984132865118</c:v>
                </c:pt>
                <c:pt idx="7">
                  <c:v>1.0776007639130332</c:v>
                </c:pt>
                <c:pt idx="8">
                  <c:v>1.0816403229526028</c:v>
                </c:pt>
                <c:pt idx="9">
                  <c:v>1.0851142096486754</c:v>
                </c:pt>
                <c:pt idx="10">
                  <c:v>1.0881535183911204</c:v>
                </c:pt>
                <c:pt idx="11">
                  <c:v>1.0881535183911204</c:v>
                </c:pt>
                <c:pt idx="12">
                  <c:v>1.1337961315743117</c:v>
                </c:pt>
                <c:pt idx="13">
                  <c:v>1.1554140189964692</c:v>
                </c:pt>
                <c:pt idx="14">
                  <c:v>1.1687059437846694</c:v>
                </c:pt>
                <c:pt idx="15">
                  <c:v>1.178026476741825</c:v>
                </c:pt>
                <c:pt idx="16">
                  <c:v>1.1850895663075378</c:v>
                </c:pt>
                <c:pt idx="17">
                  <c:v>1.190720241260758</c:v>
                </c:pt>
                <c:pt idx="18">
                  <c:v>1.1953711370591782</c:v>
                </c:pt>
                <c:pt idx="19">
                  <c:v>1.1993144414448282</c:v>
                </c:pt>
                <c:pt idx="20">
                  <c:v>1.2027253174195978</c:v>
                </c:pt>
                <c:pt idx="21">
                  <c:v>1.2057225205797162</c:v>
                </c:pt>
                <c:pt idx="22">
                  <c:v>1.2057225205797162</c:v>
                </c:pt>
                <c:pt idx="23">
                  <c:v>1.2613421801811524</c:v>
                </c:pt>
                <c:pt idx="24">
                  <c:v>1.2838031931547063</c:v>
                </c:pt>
                <c:pt idx="25">
                  <c:v>1.2965434862811493</c:v>
                </c:pt>
                <c:pt idx="26">
                  <c:v>1.305030442569924</c:v>
                </c:pt>
                <c:pt idx="27">
                  <c:v>1.31122613011483</c:v>
                </c:pt>
                <c:pt idx="28">
                  <c:v>1.3160213715032407</c:v>
                </c:pt>
                <c:pt idx="29">
                  <c:v>1.3198853066464296</c:v>
                </c:pt>
                <c:pt idx="30">
                  <c:v>1.3230915465133306</c:v>
                </c:pt>
                <c:pt idx="31">
                  <c:v>1.3258119935159234</c:v>
                </c:pt>
                <c:pt idx="32">
                  <c:v>1.3281609392573137</c:v>
                </c:pt>
                <c:pt idx="33">
                  <c:v>1.3281609392573137</c:v>
                </c:pt>
                <c:pt idx="34">
                  <c:v>1.3682721707169834</c:v>
                </c:pt>
                <c:pt idx="35">
                  <c:v>1.3868306193548179</c:v>
                </c:pt>
                <c:pt idx="36">
                  <c:v>1.3978726630218892</c:v>
                </c:pt>
                <c:pt idx="37">
                  <c:v>1.4053686334032378</c:v>
                </c:pt>
                <c:pt idx="38">
                  <c:v>1.4108832570863206</c:v>
                </c:pt>
                <c:pt idx="39">
                  <c:v>1.4151650525842425</c:v>
                </c:pt>
                <c:pt idx="40">
                  <c:v>1.418620679984611</c:v>
                </c:pt>
                <c:pt idx="41">
                  <c:v>1.4214918494096573</c:v>
                </c:pt>
                <c:pt idx="42">
                  <c:v>1.4239321484695477</c:v>
                </c:pt>
                <c:pt idx="43">
                  <c:v>1.4260443270076255</c:v>
                </c:pt>
              </c:numCache>
            </c:numRef>
          </c:val>
          <c:smooth val="0"/>
        </c:ser>
        <c:ser>
          <c:idx val="2"/>
          <c:order val="2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Var!$G$26:$AX$26</c:f>
              <c:numCache>
                <c:ptCount val="44"/>
                <c:pt idx="0">
                  <c:v>11.39547069439255</c:v>
                </c:pt>
                <c:pt idx="1">
                  <c:v>11.388012722813656</c:v>
                </c:pt>
                <c:pt idx="2">
                  <c:v>11.380641269961338</c:v>
                </c:pt>
                <c:pt idx="3">
                  <c:v>11.373329382101092</c:v>
                </c:pt>
                <c:pt idx="4">
                  <c:v>11.366060492995405</c:v>
                </c:pt>
                <c:pt idx="5">
                  <c:v>11.35882411882459</c:v>
                </c:pt>
                <c:pt idx="6">
                  <c:v>11.35161316928021</c:v>
                </c:pt>
                <c:pt idx="7">
                  <c:v>11.34442257328236</c:v>
                </c:pt>
                <c:pt idx="8">
                  <c:v>11.337248540851991</c:v>
                </c:pt>
                <c:pt idx="9">
                  <c:v>11.330088139471888</c:v>
                </c:pt>
                <c:pt idx="10">
                  <c:v>11.322939036099168</c:v>
                </c:pt>
                <c:pt idx="11">
                  <c:v>11.022939036099169</c:v>
                </c:pt>
                <c:pt idx="12">
                  <c:v>11.012279058426788</c:v>
                </c:pt>
                <c:pt idx="13">
                  <c:v>11.00172914568006</c:v>
                </c:pt>
                <c:pt idx="14">
                  <c:v>10.991252752687238</c:v>
                </c:pt>
                <c:pt idx="15">
                  <c:v>10.980828243090603</c:v>
                </c:pt>
                <c:pt idx="16">
                  <c:v>10.970441767763877</c:v>
                </c:pt>
                <c:pt idx="17">
                  <c:v>10.96008382402432</c:v>
                </c:pt>
                <c:pt idx="18">
                  <c:v>10.94974753004012</c:v>
                </c:pt>
                <c:pt idx="19">
                  <c:v>10.939427689127676</c:v>
                </c:pt>
                <c:pt idx="20">
                  <c:v>10.929120245353023</c:v>
                </c:pt>
                <c:pt idx="21">
                  <c:v>10.91882194770622</c:v>
                </c:pt>
                <c:pt idx="22">
                  <c:v>10.61882194770622</c:v>
                </c:pt>
                <c:pt idx="23">
                  <c:v>10.60489689668902</c:v>
                </c:pt>
                <c:pt idx="24">
                  <c:v>10.59117112394918</c:v>
                </c:pt>
                <c:pt idx="25">
                  <c:v>10.577558775898677</c:v>
                </c:pt>
                <c:pt idx="26">
                  <c:v>10.56401678177156</c:v>
                </c:pt>
                <c:pt idx="27">
                  <c:v>10.55052011732171</c:v>
                </c:pt>
                <c:pt idx="28">
                  <c:v>10.537052692277328</c:v>
                </c:pt>
                <c:pt idx="29">
                  <c:v>10.523603390110974</c:v>
                </c:pt>
                <c:pt idx="30">
                  <c:v>10.510164111448466</c:v>
                </c:pt>
                <c:pt idx="31">
                  <c:v>10.496728709397697</c:v>
                </c:pt>
                <c:pt idx="32">
                  <c:v>10.483292365560025</c:v>
                </c:pt>
                <c:pt idx="33">
                  <c:v>10.183292365560026</c:v>
                </c:pt>
                <c:pt idx="34">
                  <c:v>10.164726167836918</c:v>
                </c:pt>
                <c:pt idx="35">
                  <c:v>10.146325884441996</c:v>
                </c:pt>
                <c:pt idx="36">
                  <c:v>10.128011324614654</c:v>
                </c:pt>
                <c:pt idx="37">
                  <c:v>10.109739323541602</c:v>
                </c:pt>
                <c:pt idx="38">
                  <c:v>10.091483839626783</c:v>
                </c:pt>
                <c:pt idx="39">
                  <c:v>10.073227775287052</c:v>
                </c:pt>
                <c:pt idx="40">
                  <c:v>10.054959171914941</c:v>
                </c:pt>
                <c:pt idx="41">
                  <c:v>10.036669245538356</c:v>
                </c:pt>
                <c:pt idx="42">
                  <c:v>10.01835128619841</c:v>
                </c:pt>
                <c:pt idx="43">
                  <c:v>10</c:v>
                </c:pt>
              </c:numCache>
            </c:numRef>
          </c:val>
          <c:smooth val="0"/>
        </c:ser>
        <c:marker val="1"/>
        <c:axId val="63712087"/>
        <c:axId val="7710304"/>
      </c:lineChart>
      <c:catAx>
        <c:axId val="5275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98438"/>
        <c:crosses val="autoZero"/>
        <c:auto val="1"/>
        <c:lblOffset val="100"/>
        <c:noMultiLvlLbl val="0"/>
      </c:catAx>
      <c:valAx>
        <c:axId val="54098438"/>
        <c:scaling>
          <c:orientation val="minMax"/>
          <c:max val="85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52429"/>
        <c:crossesAt val="1"/>
        <c:crossBetween val="between"/>
        <c:dispUnits/>
      </c:valAx>
      <c:catAx>
        <c:axId val="63712087"/>
        <c:scaling>
          <c:orientation val="minMax"/>
        </c:scaling>
        <c:axPos val="b"/>
        <c:delete val="1"/>
        <c:majorTickMark val="in"/>
        <c:minorTickMark val="none"/>
        <c:tickLblPos val="nextTo"/>
        <c:crossAx val="7710304"/>
        <c:crosses val="autoZero"/>
        <c:auto val="1"/>
        <c:lblOffset val="100"/>
        <c:noMultiLvlLbl val="0"/>
      </c:catAx>
      <c:valAx>
        <c:axId val="7710304"/>
        <c:scaling>
          <c:orientation val="minMax"/>
          <c:max val="12"/>
        </c:scaling>
        <c:axPos val="l"/>
        <c:delete val="0"/>
        <c:numFmt formatCode="General" sourceLinked="1"/>
        <c:majorTickMark val="in"/>
        <c:minorTickMark val="none"/>
        <c:tickLblPos val="nextTo"/>
        <c:crossAx val="637120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Reactor Composition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Var!$G$5:$AX$5</c:f>
              <c:numCache>
                <c:ptCount val="44"/>
                <c:pt idx="0">
                  <c:v>0.8071971593006606</c:v>
                </c:pt>
                <c:pt idx="1">
                  <c:v>0.8164927863904523</c:v>
                </c:pt>
                <c:pt idx="2">
                  <c:v>0.8202157216856945</c:v>
                </c:pt>
                <c:pt idx="3">
                  <c:v>0.8223405917191906</c:v>
                </c:pt>
                <c:pt idx="4">
                  <c:v>0.8237693145987366</c:v>
                </c:pt>
                <c:pt idx="5">
                  <c:v>0.8248230789401985</c:v>
                </c:pt>
                <c:pt idx="6">
                  <c:v>0.8256473158712254</c:v>
                </c:pt>
                <c:pt idx="7">
                  <c:v>0.8263185542249357</c:v>
                </c:pt>
                <c:pt idx="8">
                  <c:v>0.8268814337889803</c:v>
                </c:pt>
                <c:pt idx="9">
                  <c:v>0.827364019775879</c:v>
                </c:pt>
                <c:pt idx="10">
                  <c:v>0.8277849907465428</c:v>
                </c:pt>
                <c:pt idx="11">
                  <c:v>0.8277849907465428</c:v>
                </c:pt>
                <c:pt idx="12">
                  <c:v>0.8322077280882825</c:v>
                </c:pt>
                <c:pt idx="13">
                  <c:v>0.8345028483686848</c:v>
                </c:pt>
                <c:pt idx="14">
                  <c:v>0.8359714438396072</c:v>
                </c:pt>
                <c:pt idx="15">
                  <c:v>0.837022290775293</c:v>
                </c:pt>
                <c:pt idx="16">
                  <c:v>0.8378275611544608</c:v>
                </c:pt>
                <c:pt idx="17">
                  <c:v>0.8384736618070608</c:v>
                </c:pt>
                <c:pt idx="18">
                  <c:v>0.839009331908082</c:v>
                </c:pt>
                <c:pt idx="19">
                  <c:v>0.8394644563566359</c:v>
                </c:pt>
                <c:pt idx="20">
                  <c:v>0.8398585420513488</c:v>
                </c:pt>
                <c:pt idx="21">
                  <c:v>0.8402049556877147</c:v>
                </c:pt>
                <c:pt idx="22">
                  <c:v>0.8402049556877147</c:v>
                </c:pt>
                <c:pt idx="23">
                  <c:v>0.8458140767051354</c:v>
                </c:pt>
                <c:pt idx="24">
                  <c:v>0.8481183894616173</c:v>
                </c:pt>
                <c:pt idx="25">
                  <c:v>0.8494349322860538</c:v>
                </c:pt>
                <c:pt idx="26">
                  <c:v>0.8503149611003674</c:v>
                </c:pt>
                <c:pt idx="27">
                  <c:v>0.8509586640635389</c:v>
                </c:pt>
                <c:pt idx="28">
                  <c:v>0.8514575534007534</c:v>
                </c:pt>
                <c:pt idx="29">
                  <c:v>0.8518600175990413</c:v>
                </c:pt>
                <c:pt idx="30">
                  <c:v>0.8521943460620647</c:v>
                </c:pt>
                <c:pt idx="31">
                  <c:v>0.8524783378242657</c:v>
                </c:pt>
                <c:pt idx="32">
                  <c:v>0.8527238364530526</c:v>
                </c:pt>
                <c:pt idx="33">
                  <c:v>0.8527238364530526</c:v>
                </c:pt>
                <c:pt idx="34">
                  <c:v>0.8560187053387031</c:v>
                </c:pt>
                <c:pt idx="35">
                  <c:v>0.8576124902060815</c:v>
                </c:pt>
                <c:pt idx="36">
                  <c:v>0.8585810766416135</c:v>
                </c:pt>
                <c:pt idx="37">
                  <c:v>0.8592462352461243</c:v>
                </c:pt>
                <c:pt idx="38">
                  <c:v>0.8597388208009786</c:v>
                </c:pt>
                <c:pt idx="39">
                  <c:v>0.8601226896082704</c:v>
                </c:pt>
                <c:pt idx="40">
                  <c:v>0.8604330163868504</c:v>
                </c:pt>
                <c:pt idx="41">
                  <c:v>0.8606909240868559</c:v>
                </c:pt>
                <c:pt idx="42">
                  <c:v>0.8609099437003686</c:v>
                </c:pt>
                <c:pt idx="43">
                  <c:v>0.8610991881273266</c:v>
                </c:pt>
              </c:numCache>
            </c:numRef>
          </c:val>
          <c:smooth val="0"/>
        </c:ser>
        <c:marker val="1"/>
        <c:axId val="36834145"/>
        <c:axId val="19171482"/>
      </c:lineChart>
      <c:lineChart>
        <c:grouping val="standard"/>
        <c:varyColors val="0"/>
        <c:ser>
          <c:idx val="1"/>
          <c:order val="1"/>
          <c:tx>
            <c:v>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Var!$G$6:$AX$6</c:f>
              <c:numCache>
                <c:ptCount val="44"/>
                <c:pt idx="0">
                  <c:v>0.003696456918795279</c:v>
                </c:pt>
                <c:pt idx="1">
                  <c:v>0.0036377919827058035</c:v>
                </c:pt>
                <c:pt idx="2">
                  <c:v>0.0035916724465957345</c:v>
                </c:pt>
                <c:pt idx="3">
                  <c:v>0.003560350764466662</c:v>
                </c:pt>
                <c:pt idx="4">
                  <c:v>0.003537541304715461</c:v>
                </c:pt>
                <c:pt idx="5">
                  <c:v>0.003519930266830528</c:v>
                </c:pt>
                <c:pt idx="6">
                  <c:v>0.003505739904363785</c:v>
                </c:pt>
                <c:pt idx="7">
                  <c:v>0.003493939916966368</c:v>
                </c:pt>
                <c:pt idx="8">
                  <c:v>0.0034838903210706257</c:v>
                </c:pt>
                <c:pt idx="9">
                  <c:v>0.003475170471599771</c:v>
                </c:pt>
                <c:pt idx="10">
                  <c:v>0.0034674909624158702</c:v>
                </c:pt>
                <c:pt idx="11">
                  <c:v>0.0034674909624158702</c:v>
                </c:pt>
                <c:pt idx="12">
                  <c:v>0.003499839692032806</c:v>
                </c:pt>
                <c:pt idx="13">
                  <c:v>0.0034958861824443592</c:v>
                </c:pt>
                <c:pt idx="14">
                  <c:v>0.0034868244477802117</c:v>
                </c:pt>
                <c:pt idx="15">
                  <c:v>0.003477566470251203</c:v>
                </c:pt>
                <c:pt idx="16">
                  <c:v>0.003469061703097492</c:v>
                </c:pt>
                <c:pt idx="17">
                  <c:v>0.003461430055160868</c:v>
                </c:pt>
                <c:pt idx="18">
                  <c:v>0.003454599153817308</c:v>
                </c:pt>
                <c:pt idx="19">
                  <c:v>0.003448461090435518</c:v>
                </c:pt>
                <c:pt idx="20">
                  <c:v>0.003442913369899169</c:v>
                </c:pt>
                <c:pt idx="21">
                  <c:v>0.0034378682124766666</c:v>
                </c:pt>
                <c:pt idx="22">
                  <c:v>0.0034378682124766666</c:v>
                </c:pt>
                <c:pt idx="23">
                  <c:v>0.0035353254020491828</c:v>
                </c:pt>
                <c:pt idx="24">
                  <c:v>0.003545414498544465</c:v>
                </c:pt>
                <c:pt idx="25">
                  <c:v>0.0035440304737890784</c:v>
                </c:pt>
                <c:pt idx="26">
                  <c:v>0.003540536120001144</c:v>
                </c:pt>
                <c:pt idx="27">
                  <c:v>0.00353682370318645</c:v>
                </c:pt>
                <c:pt idx="28">
                  <c:v>0.003533348201095352</c:v>
                </c:pt>
                <c:pt idx="29">
                  <c:v>0.0035302049641962197</c:v>
                </c:pt>
                <c:pt idx="30">
                  <c:v>0.0035273884899046483</c:v>
                </c:pt>
                <c:pt idx="31">
                  <c:v>0.003524866072636607</c:v>
                </c:pt>
                <c:pt idx="32">
                  <c:v>0.0035226006300706865</c:v>
                </c:pt>
                <c:pt idx="33">
                  <c:v>0.003522600630070686</c:v>
                </c:pt>
                <c:pt idx="34">
                  <c:v>0.0037938785969641</c:v>
                </c:pt>
                <c:pt idx="35">
                  <c:v>0.0038880187300398624</c:v>
                </c:pt>
                <c:pt idx="36">
                  <c:v>0.00393567699109234</c:v>
                </c:pt>
                <c:pt idx="37">
                  <c:v>0.003965198851871403</c:v>
                </c:pt>
                <c:pt idx="38">
                  <c:v>0.003985860196789104</c:v>
                </c:pt>
                <c:pt idx="39">
                  <c:v>0.0040015207892069365</c:v>
                </c:pt>
                <c:pt idx="40">
                  <c:v>0.004014061659057177</c:v>
                </c:pt>
                <c:pt idx="41">
                  <c:v>0.004024508071474784</c:v>
                </c:pt>
                <c:pt idx="42">
                  <c:v>0.0040334674732023686</c:v>
                </c:pt>
                <c:pt idx="43">
                  <c:v>0.004041323772907757</c:v>
                </c:pt>
              </c:numCache>
            </c:numRef>
          </c:val>
          <c:smooth val="0"/>
        </c:ser>
        <c:ser>
          <c:idx val="2"/>
          <c:order val="2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Var!$G$7:$AX$7</c:f>
              <c:numCache>
                <c:ptCount val="44"/>
                <c:pt idx="0">
                  <c:v>0.060312328647843846</c:v>
                </c:pt>
                <c:pt idx="1">
                  <c:v>0.05632793048549381</c:v>
                </c:pt>
                <c:pt idx="2">
                  <c:v>0.054911735841578685</c:v>
                </c:pt>
                <c:pt idx="3">
                  <c:v>0.05414629394011135</c:v>
                </c:pt>
                <c:pt idx="4">
                  <c:v>0.053647398830208415</c:v>
                </c:pt>
                <c:pt idx="5">
                  <c:v>0.053286808343406857</c:v>
                </c:pt>
                <c:pt idx="6">
                  <c:v>0.053008763484388204</c:v>
                </c:pt>
                <c:pt idx="7">
                  <c:v>0.0527847372557203</c:v>
                </c:pt>
                <c:pt idx="8">
                  <c:v>0.05259843334103568</c:v>
                </c:pt>
                <c:pt idx="9">
                  <c:v>0.05243977074829255</c:v>
                </c:pt>
                <c:pt idx="10">
                  <c:v>0.05230212676489794</c:v>
                </c:pt>
                <c:pt idx="11">
                  <c:v>0.05230212676489794</c:v>
                </c:pt>
                <c:pt idx="12">
                  <c:v>0.049715524631000214</c:v>
                </c:pt>
                <c:pt idx="13">
                  <c:v>0.04855412696518247</c:v>
                </c:pt>
                <c:pt idx="14">
                  <c:v>0.04787099976766661</c:v>
                </c:pt>
                <c:pt idx="15">
                  <c:v>0.04740868202496287</c:v>
                </c:pt>
                <c:pt idx="16">
                  <c:v>0.04706829006350832</c:v>
                </c:pt>
                <c:pt idx="17">
                  <c:v>0.04680333731939384</c:v>
                </c:pt>
                <c:pt idx="18">
                  <c:v>0.04658886591528614</c:v>
                </c:pt>
                <c:pt idx="19">
                  <c:v>0.046410158087600496</c:v>
                </c:pt>
                <c:pt idx="20">
                  <c:v>0.04625790775606965</c:v>
                </c:pt>
                <c:pt idx="21">
                  <c:v>0.04612590530105583</c:v>
                </c:pt>
                <c:pt idx="22">
                  <c:v>0.046125905301055835</c:v>
                </c:pt>
                <c:pt idx="23">
                  <c:v>0.04179030123889346</c:v>
                </c:pt>
                <c:pt idx="24">
                  <c:v>0.04030530633362051</c:v>
                </c:pt>
                <c:pt idx="25">
                  <c:v>0.03953015568483842</c:v>
                </c:pt>
                <c:pt idx="26">
                  <c:v>0.039038690155720625</c:v>
                </c:pt>
                <c:pt idx="27">
                  <c:v>0.038691194777646806</c:v>
                </c:pt>
                <c:pt idx="28">
                  <c:v>0.03842800435115148</c:v>
                </c:pt>
                <c:pt idx="29">
                  <c:v>0.038219087079054956</c:v>
                </c:pt>
                <c:pt idx="30">
                  <c:v>0.038047534316077734</c:v>
                </c:pt>
                <c:pt idx="31">
                  <c:v>0.03790302067143232</c:v>
                </c:pt>
                <c:pt idx="32">
                  <c:v>0.03777884096678268</c:v>
                </c:pt>
                <c:pt idx="33">
                  <c:v>0.037778840966782676</c:v>
                </c:pt>
                <c:pt idx="34">
                  <c:v>0.03205576180061945</c:v>
                </c:pt>
                <c:pt idx="35">
                  <c:v>0.029714901982042064</c:v>
                </c:pt>
                <c:pt idx="36">
                  <c:v>0.02839562714953631</c:v>
                </c:pt>
                <c:pt idx="37">
                  <c:v>0.02752061224543557</c:v>
                </c:pt>
                <c:pt idx="38">
                  <c:v>0.026881781237744783</c:v>
                </c:pt>
                <c:pt idx="39">
                  <c:v>0.02638541846196546</c:v>
                </c:pt>
                <c:pt idx="40">
                  <c:v>0.02598273988715067</c:v>
                </c:pt>
                <c:pt idx="41">
                  <c:v>0.025645638366702018</c:v>
                </c:pt>
                <c:pt idx="42">
                  <c:v>0.025356659031698866</c:v>
                </c:pt>
                <c:pt idx="43">
                  <c:v>0.02510431976854276</c:v>
                </c:pt>
              </c:numCache>
            </c:numRef>
          </c:val>
          <c:smooth val="0"/>
        </c:ser>
        <c:ser>
          <c:idx val="3"/>
          <c:order val="3"/>
          <c:tx>
            <c:v>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Var!$G$8:$AX$8</c:f>
              <c:numCache>
                <c:ptCount val="44"/>
                <c:pt idx="0">
                  <c:v>0.10398014494509779</c:v>
                </c:pt>
                <c:pt idx="1">
                  <c:v>0.08408875321718623</c:v>
                </c:pt>
                <c:pt idx="2">
                  <c:v>0.07592864135454477</c:v>
                </c:pt>
                <c:pt idx="3">
                  <c:v>0.07122425150357461</c:v>
                </c:pt>
                <c:pt idx="4">
                  <c:v>0.06804362514428329</c:v>
                </c:pt>
                <c:pt idx="5">
                  <c:v>0.06568949990451188</c:v>
                </c:pt>
                <c:pt idx="6">
                  <c:v>0.06384364751463087</c:v>
                </c:pt>
                <c:pt idx="7">
                  <c:v>0.062337716073288654</c:v>
                </c:pt>
                <c:pt idx="8">
                  <c:v>0.06107312566806617</c:v>
                </c:pt>
                <c:pt idx="9">
                  <c:v>0.059987716388025</c:v>
                </c:pt>
                <c:pt idx="10">
                  <c:v>0.059040021936274854</c:v>
                </c:pt>
                <c:pt idx="11">
                  <c:v>0.05904002193627485</c:v>
                </c:pt>
                <c:pt idx="12">
                  <c:v>0.05037487275202049</c:v>
                </c:pt>
                <c:pt idx="13">
                  <c:v>0.04567910787356704</c:v>
                </c:pt>
                <c:pt idx="14">
                  <c:v>0.042607613157776385</c:v>
                </c:pt>
                <c:pt idx="15">
                  <c:v>0.04038012529337056</c:v>
                </c:pt>
                <c:pt idx="16">
                  <c:v>0.03865753584107831</c:v>
                </c:pt>
                <c:pt idx="17">
                  <c:v>0.03726619604106328</c:v>
                </c:pt>
                <c:pt idx="18">
                  <c:v>0.036106755709222456</c:v>
                </c:pt>
                <c:pt idx="19">
                  <c:v>0.03511764567288522</c:v>
                </c:pt>
                <c:pt idx="20">
                  <c:v>0.03425834171814502</c:v>
                </c:pt>
                <c:pt idx="21">
                  <c:v>0.03350088816808937</c:v>
                </c:pt>
                <c:pt idx="22">
                  <c:v>0.03350088816808937</c:v>
                </c:pt>
                <c:pt idx="23">
                  <c:v>0.023803730507507535</c:v>
                </c:pt>
                <c:pt idx="24">
                  <c:v>0.01948589766746908</c:v>
                </c:pt>
                <c:pt idx="25">
                  <c:v>0.016935743248176243</c:v>
                </c:pt>
                <c:pt idx="26">
                  <c:v>0.015200765148406637</c:v>
                </c:pt>
                <c:pt idx="27">
                  <c:v>0.013918062856508843</c:v>
                </c:pt>
                <c:pt idx="28">
                  <c:v>0.012916971354354835</c:v>
                </c:pt>
                <c:pt idx="29">
                  <c:v>0.0121055207560618</c:v>
                </c:pt>
                <c:pt idx="30">
                  <c:v>0.011429201724241514</c:v>
                </c:pt>
                <c:pt idx="31">
                  <c:v>0.010853360067694473</c:v>
                </c:pt>
                <c:pt idx="32">
                  <c:v>0.010354747275033127</c:v>
                </c:pt>
                <c:pt idx="33">
                  <c:v>0.010354747275033126</c:v>
                </c:pt>
                <c:pt idx="34">
                  <c:v>0.0084593588508354</c:v>
                </c:pt>
                <c:pt idx="35">
                  <c:v>0.007047766351308535</c:v>
                </c:pt>
                <c:pt idx="36">
                  <c:v>0.006071511748444493</c:v>
                </c:pt>
                <c:pt idx="37">
                  <c:v>0.005366295915309245</c:v>
                </c:pt>
                <c:pt idx="38">
                  <c:v>0.004834263537145184</c:v>
                </c:pt>
                <c:pt idx="39">
                  <c:v>0.004418582469286325</c:v>
                </c:pt>
                <c:pt idx="40">
                  <c:v>0.004084659784958017</c:v>
                </c:pt>
                <c:pt idx="41">
                  <c:v>0.0038103490160871245</c:v>
                </c:pt>
                <c:pt idx="42">
                  <c:v>0.003580830144573638</c:v>
                </c:pt>
                <c:pt idx="43">
                  <c:v>0.003385808646760727</c:v>
                </c:pt>
              </c:numCache>
            </c:numRef>
          </c:val>
          <c:smooth val="0"/>
        </c:ser>
        <c:ser>
          <c:idx val="4"/>
          <c:order val="4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Var!$G$9:$AX$9</c:f>
              <c:numCache>
                <c:ptCount val="44"/>
                <c:pt idx="0">
                  <c:v>0.02481391018760234</c:v>
                </c:pt>
                <c:pt idx="1">
                  <c:v>0.039452737924161964</c:v>
                </c:pt>
                <c:pt idx="2">
                  <c:v>0.04535222867158638</c:v>
                </c:pt>
                <c:pt idx="3">
                  <c:v>0.04872851207265681</c:v>
                </c:pt>
                <c:pt idx="4">
                  <c:v>0.05100212012205627</c:v>
                </c:pt>
                <c:pt idx="5">
                  <c:v>0.05268068254505239</c:v>
                </c:pt>
                <c:pt idx="6">
                  <c:v>0.05399453322539192</c:v>
                </c:pt>
                <c:pt idx="7">
                  <c:v>0.05506505252908897</c:v>
                </c:pt>
                <c:pt idx="8">
                  <c:v>0.05596311688084715</c:v>
                </c:pt>
                <c:pt idx="9">
                  <c:v>0.05673332261620369</c:v>
                </c:pt>
                <c:pt idx="10">
                  <c:v>0.05740536958986863</c:v>
                </c:pt>
                <c:pt idx="11">
                  <c:v>0.05740536958986863</c:v>
                </c:pt>
                <c:pt idx="12">
                  <c:v>0.06420203483666392</c:v>
                </c:pt>
                <c:pt idx="13">
                  <c:v>0.0677680306101214</c:v>
                </c:pt>
                <c:pt idx="14">
                  <c:v>0.0700631187871698</c:v>
                </c:pt>
                <c:pt idx="15">
                  <c:v>0.0717113354361223</c:v>
                </c:pt>
                <c:pt idx="16">
                  <c:v>0.0729775512378552</c:v>
                </c:pt>
                <c:pt idx="17">
                  <c:v>0.07399537477732122</c:v>
                </c:pt>
                <c:pt idx="18">
                  <c:v>0.07484044731359205</c:v>
                </c:pt>
                <c:pt idx="19">
                  <c:v>0.07555927879244285</c:v>
                </c:pt>
                <c:pt idx="20">
                  <c:v>0.07618229510453733</c:v>
                </c:pt>
                <c:pt idx="21">
                  <c:v>0.0767303826306635</c:v>
                </c:pt>
                <c:pt idx="22">
                  <c:v>0.0767303826306635</c:v>
                </c:pt>
                <c:pt idx="23">
                  <c:v>0.08505656614641427</c:v>
                </c:pt>
                <c:pt idx="24">
                  <c:v>0.08854499203874851</c:v>
                </c:pt>
                <c:pt idx="25">
                  <c:v>0.09055513830714251</c:v>
                </c:pt>
                <c:pt idx="26">
                  <c:v>0.09190504747550408</c:v>
                </c:pt>
                <c:pt idx="27">
                  <c:v>0.09289525459911907</c:v>
                </c:pt>
                <c:pt idx="28">
                  <c:v>0.09366412269264499</c:v>
                </c:pt>
                <c:pt idx="29">
                  <c:v>0.09428516960164582</c:v>
                </c:pt>
                <c:pt idx="30">
                  <c:v>0.09480152940771147</c:v>
                </c:pt>
                <c:pt idx="31">
                  <c:v>0.0952404153639709</c:v>
                </c:pt>
                <c:pt idx="32">
                  <c:v>0.09561997467506086</c:v>
                </c:pt>
                <c:pt idx="33">
                  <c:v>0.09561997467506085</c:v>
                </c:pt>
                <c:pt idx="34">
                  <c:v>0.09967229541287799</c:v>
                </c:pt>
                <c:pt idx="35">
                  <c:v>0.10173682273052803</c:v>
                </c:pt>
                <c:pt idx="36">
                  <c:v>0.10301610746931333</c:v>
                </c:pt>
                <c:pt idx="37">
                  <c:v>0.10390165774125945</c:v>
                </c:pt>
                <c:pt idx="38">
                  <c:v>0.10455927422734247</c:v>
                </c:pt>
                <c:pt idx="39">
                  <c:v>0.10507178867127089</c:v>
                </c:pt>
                <c:pt idx="40">
                  <c:v>0.10548552228198367</c:v>
                </c:pt>
                <c:pt idx="41">
                  <c:v>0.10582858045888034</c:v>
                </c:pt>
                <c:pt idx="42">
                  <c:v>0.10611909965015671</c:v>
                </c:pt>
                <c:pt idx="43">
                  <c:v>0.10636935968446208</c:v>
                </c:pt>
              </c:numCache>
            </c:numRef>
          </c:val>
          <c:smooth val="0"/>
        </c:ser>
        <c:marker val="1"/>
        <c:axId val="19032651"/>
        <c:axId val="11119284"/>
      </c:lineChart>
      <c:catAx>
        <c:axId val="3683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71482"/>
        <c:crosses val="autoZero"/>
        <c:auto val="1"/>
        <c:lblOffset val="100"/>
        <c:noMultiLvlLbl val="0"/>
      </c:catAx>
      <c:valAx>
        <c:axId val="19171482"/>
        <c:scaling>
          <c:orientation val="minMax"/>
          <c:max val="0.9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34145"/>
        <c:crossesAt val="1"/>
        <c:crossBetween val="between"/>
        <c:dispUnits/>
      </c:valAx>
      <c:catAx>
        <c:axId val="19032651"/>
        <c:scaling>
          <c:orientation val="minMax"/>
        </c:scaling>
        <c:axPos val="b"/>
        <c:delete val="1"/>
        <c:majorTickMark val="in"/>
        <c:minorTickMark val="none"/>
        <c:tickLblPos val="nextTo"/>
        <c:crossAx val="11119284"/>
        <c:crosses val="autoZero"/>
        <c:auto val="1"/>
        <c:lblOffset val="100"/>
        <c:noMultiLvlLbl val="0"/>
      </c:catAx>
      <c:valAx>
        <c:axId val="11119284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90326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Reactor variables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Var!$G$11:$AX$11</c:f>
              <c:numCache>
                <c:ptCount val="44"/>
                <c:pt idx="0">
                  <c:v>794.3904430775611</c:v>
                </c:pt>
                <c:pt idx="1">
                  <c:v>744.9050937421042</c:v>
                </c:pt>
                <c:pt idx="2">
                  <c:v>723.2049203839495</c:v>
                </c:pt>
                <c:pt idx="3">
                  <c:v>710.280437957434</c:v>
                </c:pt>
                <c:pt idx="4">
                  <c:v>701.3573704546502</c:v>
                </c:pt>
                <c:pt idx="5">
                  <c:v>694.6517219682422</c:v>
                </c:pt>
                <c:pt idx="6">
                  <c:v>689.3311366904902</c:v>
                </c:pt>
                <c:pt idx="7">
                  <c:v>684.9481950697345</c:v>
                </c:pt>
                <c:pt idx="8">
                  <c:v>681.2376316024915</c:v>
                </c:pt>
                <c:pt idx="9">
                  <c:v>678.0304775169388</c:v>
                </c:pt>
                <c:pt idx="10">
                  <c:v>675.2130478566961</c:v>
                </c:pt>
                <c:pt idx="11">
                  <c:v>789.0372367996127</c:v>
                </c:pt>
                <c:pt idx="12">
                  <c:v>760.3840179021381</c:v>
                </c:pt>
                <c:pt idx="13">
                  <c:v>744.7133177921085</c:v>
                </c:pt>
                <c:pt idx="14">
                  <c:v>734.3791049212019</c:v>
                </c:pt>
                <c:pt idx="15">
                  <c:v>726.8316176108137</c:v>
                </c:pt>
                <c:pt idx="16">
                  <c:v>720.9592306156135</c:v>
                </c:pt>
                <c:pt idx="17">
                  <c:v>716.1907702128129</c:v>
                </c:pt>
                <c:pt idx="18">
                  <c:v>712.1983422745807</c:v>
                </c:pt>
                <c:pt idx="19">
                  <c:v>708.7780828387383</c:v>
                </c:pt>
                <c:pt idx="20">
                  <c:v>705.7953961033235</c:v>
                </c:pt>
                <c:pt idx="21">
                  <c:v>703.1571602577432</c:v>
                </c:pt>
                <c:pt idx="22">
                  <c:v>798.7875428343095</c:v>
                </c:pt>
                <c:pt idx="23">
                  <c:v>756.4754711225585</c:v>
                </c:pt>
                <c:pt idx="24">
                  <c:v>737.8743175724345</c:v>
                </c:pt>
                <c:pt idx="25">
                  <c:v>726.902163643156</c:v>
                </c:pt>
                <c:pt idx="26">
                  <c:v>719.42296119747</c:v>
                </c:pt>
                <c:pt idx="27">
                  <c:v>713.8770499116742</c:v>
                </c:pt>
                <c:pt idx="28">
                  <c:v>709.5344525789104</c:v>
                </c:pt>
                <c:pt idx="29">
                  <c:v>706.0026724547815</c:v>
                </c:pt>
                <c:pt idx="30">
                  <c:v>703.0492946829166</c:v>
                </c:pt>
                <c:pt idx="31">
                  <c:v>700.5265857049983</c:v>
                </c:pt>
                <c:pt idx="32">
                  <c:v>698.3354062226409</c:v>
                </c:pt>
                <c:pt idx="33">
                  <c:v>798.1353827991645</c:v>
                </c:pt>
                <c:pt idx="34">
                  <c:v>770.0495635480885</c:v>
                </c:pt>
                <c:pt idx="35">
                  <c:v>755.7846305008457</c:v>
                </c:pt>
                <c:pt idx="36">
                  <c:v>746.8959118475753</c:v>
                </c:pt>
                <c:pt idx="37">
                  <c:v>740.6963961748887</c:v>
                </c:pt>
                <c:pt idx="38">
                  <c:v>736.0561011076613</c:v>
                </c:pt>
                <c:pt idx="39">
                  <c:v>732.411487868257</c:v>
                </c:pt>
                <c:pt idx="40">
                  <c:v>729.4472719554195</c:v>
                </c:pt>
                <c:pt idx="41">
                  <c:v>726.9718681578651</c:v>
                </c:pt>
                <c:pt idx="42">
                  <c:v>724.86139469106</c:v>
                </c:pt>
                <c:pt idx="43">
                  <c:v>723.0317785222212</c:v>
                </c:pt>
              </c:numCache>
            </c:numRef>
          </c:val>
          <c:smooth val="0"/>
        </c:ser>
        <c:marker val="1"/>
        <c:axId val="29819413"/>
        <c:axId val="21984942"/>
      </c:lineChart>
      <c:lineChart>
        <c:grouping val="standard"/>
        <c:varyColors val="0"/>
        <c:ser>
          <c:idx val="0"/>
          <c:order val="0"/>
          <c:tx>
            <c:v>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Var!$G$10:$AX$10</c:f>
              <c:numCache>
                <c:ptCount val="44"/>
                <c:pt idx="0">
                  <c:v>1.3287732453468593</c:v>
                </c:pt>
                <c:pt idx="1">
                  <c:v>1.3965420960627635</c:v>
                </c:pt>
                <c:pt idx="2">
                  <c:v>1.4255722565767297</c:v>
                </c:pt>
                <c:pt idx="3">
                  <c:v>1.4426682523967518</c:v>
                </c:pt>
                <c:pt idx="4">
                  <c:v>1.454388404682184</c:v>
                </c:pt>
                <c:pt idx="5">
                  <c:v>1.4631521163859784</c:v>
                </c:pt>
                <c:pt idx="6">
                  <c:v>1.4700791391214112</c:v>
                </c:pt>
                <c:pt idx="7">
                  <c:v>1.4757679351646824</c:v>
                </c:pt>
                <c:pt idx="8">
                  <c:v>1.4805717658776485</c:v>
                </c:pt>
                <c:pt idx="9">
                  <c:v>1.484714859723841</c:v>
                </c:pt>
                <c:pt idx="10">
                  <c:v>1.4883476400808784</c:v>
                </c:pt>
                <c:pt idx="11">
                  <c:v>1.4883476400808784</c:v>
                </c:pt>
                <c:pt idx="12">
                  <c:v>1.5281365759141117</c:v>
                </c:pt>
                <c:pt idx="13">
                  <c:v>1.549536606272328</c:v>
                </c:pt>
                <c:pt idx="14">
                  <c:v>1.5635158428991627</c:v>
                </c:pt>
                <c:pt idx="15">
                  <c:v>1.5736609040136447</c:v>
                </c:pt>
                <c:pt idx="16">
                  <c:v>1.581517719120629</c:v>
                </c:pt>
                <c:pt idx="17">
                  <c:v>1.5878744954356778</c:v>
                </c:pt>
                <c:pt idx="18">
                  <c:v>1.593181137751348</c:v>
                </c:pt>
                <c:pt idx="19">
                  <c:v>1.5977161186897417</c:v>
                </c:pt>
                <c:pt idx="20">
                  <c:v>1.6016626236299967</c:v>
                </c:pt>
                <c:pt idx="21">
                  <c:v>1.6051470054848744</c:v>
                </c:pt>
                <c:pt idx="22">
                  <c:v>1.6051470054848744</c:v>
                </c:pt>
                <c:pt idx="23">
                  <c:v>1.6647309850386638</c:v>
                </c:pt>
                <c:pt idx="24">
                  <c:v>1.69034212266798</c:v>
                </c:pt>
                <c:pt idx="25">
                  <c:v>1.7052906595957975</c:v>
                </c:pt>
                <c:pt idx="26">
                  <c:v>1.715416258518859</c:v>
                </c:pt>
                <c:pt idx="27">
                  <c:v>1.722892408342562</c:v>
                </c:pt>
                <c:pt idx="28">
                  <c:v>1.7287281040130957</c:v>
                </c:pt>
                <c:pt idx="29">
                  <c:v>1.7334627572183798</c:v>
                </c:pt>
                <c:pt idx="30">
                  <c:v>1.7374143943116667</c:v>
                </c:pt>
                <c:pt idx="31">
                  <c:v>1.740784473456023</c:v>
                </c:pt>
                <c:pt idx="32">
                  <c:v>1.7437078062896154</c:v>
                </c:pt>
                <c:pt idx="33">
                  <c:v>1.7437078062896156</c:v>
                </c:pt>
                <c:pt idx="34">
                  <c:v>1.785808158258366</c:v>
                </c:pt>
                <c:pt idx="35">
                  <c:v>1.8066724307771667</c:v>
                </c:pt>
                <c:pt idx="36">
                  <c:v>1.81952976748227</c:v>
                </c:pt>
                <c:pt idx="37">
                  <c:v>1.828444686349166</c:v>
                </c:pt>
                <c:pt idx="38">
                  <c:v>1.8350951966352818</c:v>
                </c:pt>
                <c:pt idx="39">
                  <c:v>1.8403085928616043</c:v>
                </c:pt>
                <c:pt idx="40">
                  <c:v>1.8445441027006346</c:v>
                </c:pt>
                <c:pt idx="41">
                  <c:v>1.8480791920596629</c:v>
                </c:pt>
                <c:pt idx="42">
                  <c:v>1.8510925020542741</c:v>
                </c:pt>
                <c:pt idx="43">
                  <c:v>1.8537048625353627</c:v>
                </c:pt>
              </c:numCache>
            </c:numRef>
          </c:val>
          <c:smooth val="0"/>
        </c:ser>
        <c:ser>
          <c:idx val="2"/>
          <c:order val="2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Var!$G$12:$AX$12</c:f>
              <c:numCache>
                <c:ptCount val="44"/>
                <c:pt idx="0">
                  <c:v>10.04241692316008</c:v>
                </c:pt>
                <c:pt idx="1">
                  <c:v>10.02335601538183</c:v>
                </c:pt>
                <c:pt idx="2">
                  <c:v>10.004564370832549</c:v>
                </c:pt>
                <c:pt idx="3">
                  <c:v>9.985931686978466</c:v>
                </c:pt>
                <c:pt idx="4">
                  <c:v>9.967399111428207</c:v>
                </c:pt>
                <c:pt idx="5">
                  <c:v>9.948931093602878</c:v>
                </c:pt>
                <c:pt idx="6">
                  <c:v>9.930504096450349</c:v>
                </c:pt>
                <c:pt idx="7">
                  <c:v>9.9121014598577</c:v>
                </c:pt>
                <c:pt idx="8">
                  <c:v>9.893710783508778</c:v>
                </c:pt>
                <c:pt idx="9">
                  <c:v>9.875322469773106</c:v>
                </c:pt>
                <c:pt idx="10">
                  <c:v>9.856928854062716</c:v>
                </c:pt>
                <c:pt idx="11">
                  <c:v>9.556928854062715</c:v>
                </c:pt>
                <c:pt idx="12">
                  <c:v>9.530625723125919</c:v>
                </c:pt>
                <c:pt idx="13">
                  <c:v>9.504541400766094</c:v>
                </c:pt>
                <c:pt idx="14">
                  <c:v>9.478574560756899</c:v>
                </c:pt>
                <c:pt idx="15">
                  <c:v>9.452666120849806</c:v>
                </c:pt>
                <c:pt idx="16">
                  <c:v>9.42677785520546</c:v>
                </c:pt>
                <c:pt idx="17">
                  <c:v>9.400883061915717</c:v>
                </c:pt>
                <c:pt idx="18">
                  <c:v>9.374961977793024</c:v>
                </c:pt>
                <c:pt idx="19">
                  <c:v>9.348999299039823</c:v>
                </c:pt>
                <c:pt idx="20">
                  <c:v>9.322982735879382</c:v>
                </c:pt>
                <c:pt idx="21">
                  <c:v>9.29690211804139</c:v>
                </c:pt>
                <c:pt idx="22">
                  <c:v>8.996902118041389</c:v>
                </c:pt>
                <c:pt idx="23">
                  <c:v>8.961961411769575</c:v>
                </c:pt>
                <c:pt idx="24">
                  <c:v>8.92742144386786</c:v>
                </c:pt>
                <c:pt idx="25">
                  <c:v>8.893041265958677</c:v>
                </c:pt>
                <c:pt idx="26">
                  <c:v>8.858699097303433</c:v>
                </c:pt>
                <c:pt idx="27">
                  <c:v>8.824322698793868</c:v>
                </c:pt>
                <c:pt idx="28">
                  <c:v>8.789864227233092</c:v>
                </c:pt>
                <c:pt idx="29">
                  <c:v>8.755289346067215</c:v>
                </c:pt>
                <c:pt idx="30">
                  <c:v>8.720571846679137</c:v>
                </c:pt>
                <c:pt idx="31">
                  <c:v>8.685690719446217</c:v>
                </c:pt>
                <c:pt idx="32">
                  <c:v>8.650628434880334</c:v>
                </c:pt>
                <c:pt idx="33">
                  <c:v>8.350628434880335</c:v>
                </c:pt>
                <c:pt idx="34">
                  <c:v>8.302077980307274</c:v>
                </c:pt>
                <c:pt idx="35">
                  <c:v>8.253647015693</c:v>
                </c:pt>
                <c:pt idx="36">
                  <c:v>8.20510360221973</c:v>
                </c:pt>
                <c:pt idx="37">
                  <c:v>8.156315259799195</c:v>
                </c:pt>
                <c:pt idx="38">
                  <c:v>8.107195333116765</c:v>
                </c:pt>
                <c:pt idx="39">
                  <c:v>8.057680944502394</c:v>
                </c:pt>
                <c:pt idx="40">
                  <c:v>8.0077226271249</c:v>
                </c:pt>
                <c:pt idx="41">
                  <c:v>7.9572789018213275</c:v>
                </c:pt>
                <c:pt idx="42">
                  <c:v>7.906313189088822</c:v>
                </c:pt>
                <c:pt idx="43">
                  <c:v>7.85479192342359</c:v>
                </c:pt>
              </c:numCache>
            </c:numRef>
          </c:val>
          <c:smooth val="0"/>
        </c:ser>
        <c:marker val="1"/>
        <c:axId val="45182143"/>
        <c:axId val="25245320"/>
      </c:lineChart>
      <c:catAx>
        <c:axId val="29819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84942"/>
        <c:crosses val="autoZero"/>
        <c:auto val="1"/>
        <c:lblOffset val="100"/>
        <c:noMultiLvlLbl val="0"/>
      </c:catAx>
      <c:valAx>
        <c:axId val="21984942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19413"/>
        <c:crossesAt val="1"/>
        <c:crossBetween val="between"/>
        <c:dispUnits/>
      </c:valAx>
      <c:catAx>
        <c:axId val="45182143"/>
        <c:scaling>
          <c:orientation val="minMax"/>
        </c:scaling>
        <c:axPos val="b"/>
        <c:delete val="1"/>
        <c:majorTickMark val="in"/>
        <c:minorTickMark val="none"/>
        <c:tickLblPos val="nextTo"/>
        <c:crossAx val="25245320"/>
        <c:crosses val="autoZero"/>
        <c:auto val="1"/>
        <c:lblOffset val="100"/>
        <c:noMultiLvlLbl val="0"/>
      </c:catAx>
      <c:valAx>
        <c:axId val="252453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1821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Reactor Composition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Plot!$D$54:$AU$54</c:f>
              <c:numCache/>
            </c:numRef>
          </c:val>
          <c:smooth val="0"/>
        </c:ser>
        <c:ser>
          <c:idx val="3"/>
          <c:order val="1"/>
          <c:tx>
            <c:v>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Plot!$D$55:$AU$55</c:f>
              <c:numCache/>
            </c:numRef>
          </c:val>
          <c:smooth val="0"/>
        </c:ser>
        <c:ser>
          <c:idx val="4"/>
          <c:order val="2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Plot!$D$56:$AU$56</c:f>
              <c:numCache/>
            </c:numRef>
          </c:val>
          <c:smooth val="0"/>
        </c:ser>
        <c:marker val="1"/>
        <c:axId val="29697097"/>
        <c:axId val="15012930"/>
      </c:lineChart>
      <c:catAx>
        <c:axId val="29697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12930"/>
        <c:crosses val="autoZero"/>
        <c:auto val="1"/>
        <c:lblOffset val="100"/>
        <c:noMultiLvlLbl val="0"/>
      </c:catAx>
      <c:valAx>
        <c:axId val="150129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97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image" Target="../media/image4.emf" /><Relationship Id="rId8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76200</xdr:colOff>
      <xdr:row>25</xdr:row>
      <xdr:rowOff>114300</xdr:rowOff>
    </xdr:from>
    <xdr:to>
      <xdr:col>44</xdr:col>
      <xdr:colOff>104775</xdr:colOff>
      <xdr:row>28</xdr:row>
      <xdr:rowOff>114300</xdr:rowOff>
    </xdr:to>
    <xdr:sp>
      <xdr:nvSpPr>
        <xdr:cNvPr id="1" name="AutoShape 148"/>
        <xdr:cNvSpPr>
          <a:spLocks/>
        </xdr:cNvSpPr>
      </xdr:nvSpPr>
      <xdr:spPr>
        <a:xfrm rot="10800000">
          <a:off x="10477500" y="4162425"/>
          <a:ext cx="523875" cy="48577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142875</xdr:colOff>
      <xdr:row>22</xdr:row>
      <xdr:rowOff>66675</xdr:rowOff>
    </xdr:from>
    <xdr:to>
      <xdr:col>39</xdr:col>
      <xdr:colOff>142875</xdr:colOff>
      <xdr:row>28</xdr:row>
      <xdr:rowOff>57150</xdr:rowOff>
    </xdr:to>
    <xdr:sp>
      <xdr:nvSpPr>
        <xdr:cNvPr id="2" name="AutoShape 149"/>
        <xdr:cNvSpPr>
          <a:spLocks/>
        </xdr:cNvSpPr>
      </xdr:nvSpPr>
      <xdr:spPr>
        <a:xfrm>
          <a:off x="9305925" y="3629025"/>
          <a:ext cx="495300" cy="962025"/>
        </a:xfrm>
        <a:custGeom>
          <a:pathLst>
            <a:path h="363" w="136">
              <a:moveTo>
                <a:pt x="0" y="363"/>
              </a:moveTo>
              <a:lnTo>
                <a:pt x="136" y="363"/>
              </a:lnTo>
              <a:lnTo>
                <a:pt x="136" y="136"/>
              </a:lnTo>
              <a:lnTo>
                <a:pt x="90" y="91"/>
              </a:lnTo>
              <a:lnTo>
                <a:pt x="90" y="0"/>
              </a:lnTo>
              <a:lnTo>
                <a:pt x="45" y="0"/>
              </a:lnTo>
              <a:lnTo>
                <a:pt x="45" y="91"/>
              </a:lnTo>
              <a:lnTo>
                <a:pt x="0" y="136"/>
              </a:lnTo>
              <a:lnTo>
                <a:pt x="0" y="36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161925</xdr:colOff>
      <xdr:row>27</xdr:row>
      <xdr:rowOff>38100</xdr:rowOff>
    </xdr:from>
    <xdr:to>
      <xdr:col>42</xdr:col>
      <xdr:colOff>190500</xdr:colOff>
      <xdr:row>27</xdr:row>
      <xdr:rowOff>38100</xdr:rowOff>
    </xdr:to>
    <xdr:sp>
      <xdr:nvSpPr>
        <xdr:cNvPr id="3" name="AutoShape 150"/>
        <xdr:cNvSpPr>
          <a:spLocks/>
        </xdr:cNvSpPr>
      </xdr:nvSpPr>
      <xdr:spPr>
        <a:xfrm>
          <a:off x="9820275" y="44100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114300</xdr:colOff>
      <xdr:row>27</xdr:row>
      <xdr:rowOff>38100</xdr:rowOff>
    </xdr:from>
    <xdr:to>
      <xdr:col>48</xdr:col>
      <xdr:colOff>57150</xdr:colOff>
      <xdr:row>27</xdr:row>
      <xdr:rowOff>38100</xdr:rowOff>
    </xdr:to>
    <xdr:sp>
      <xdr:nvSpPr>
        <xdr:cNvPr id="4" name="AutoShape 151"/>
        <xdr:cNvSpPr>
          <a:spLocks/>
        </xdr:cNvSpPr>
      </xdr:nvSpPr>
      <xdr:spPr>
        <a:xfrm flipV="1">
          <a:off x="11010900" y="4410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25</xdr:row>
      <xdr:rowOff>95250</xdr:rowOff>
    </xdr:from>
    <xdr:to>
      <xdr:col>56</xdr:col>
      <xdr:colOff>28575</xdr:colOff>
      <xdr:row>28</xdr:row>
      <xdr:rowOff>114300</xdr:rowOff>
    </xdr:to>
    <xdr:sp>
      <xdr:nvSpPr>
        <xdr:cNvPr id="5" name="AutoShape 152"/>
        <xdr:cNvSpPr>
          <a:spLocks/>
        </xdr:cNvSpPr>
      </xdr:nvSpPr>
      <xdr:spPr>
        <a:xfrm>
          <a:off x="13430250" y="4143375"/>
          <a:ext cx="50482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28575</xdr:colOff>
      <xdr:row>21</xdr:row>
      <xdr:rowOff>19050</xdr:rowOff>
    </xdr:from>
    <xdr:to>
      <xdr:col>55</xdr:col>
      <xdr:colOff>28575</xdr:colOff>
      <xdr:row>25</xdr:row>
      <xdr:rowOff>104775</xdr:rowOff>
    </xdr:to>
    <xdr:sp>
      <xdr:nvSpPr>
        <xdr:cNvPr id="6" name="AutoShape 153"/>
        <xdr:cNvSpPr>
          <a:spLocks/>
        </xdr:cNvSpPr>
      </xdr:nvSpPr>
      <xdr:spPr>
        <a:xfrm>
          <a:off x="13687425" y="34194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26</xdr:row>
      <xdr:rowOff>28575</xdr:rowOff>
    </xdr:from>
    <xdr:to>
      <xdr:col>54</xdr:col>
      <xdr:colOff>19050</xdr:colOff>
      <xdr:row>27</xdr:row>
      <xdr:rowOff>28575</xdr:rowOff>
    </xdr:to>
    <xdr:sp>
      <xdr:nvSpPr>
        <xdr:cNvPr id="7" name="AutoShape 154"/>
        <xdr:cNvSpPr>
          <a:spLocks/>
        </xdr:cNvSpPr>
      </xdr:nvSpPr>
      <xdr:spPr>
        <a:xfrm>
          <a:off x="13258800" y="4238625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190500</xdr:colOff>
      <xdr:row>25</xdr:row>
      <xdr:rowOff>95250</xdr:rowOff>
    </xdr:from>
    <xdr:to>
      <xdr:col>55</xdr:col>
      <xdr:colOff>114300</xdr:colOff>
      <xdr:row>28</xdr:row>
      <xdr:rowOff>114300</xdr:rowOff>
    </xdr:to>
    <xdr:sp>
      <xdr:nvSpPr>
        <xdr:cNvPr id="8" name="AutoShape 155"/>
        <xdr:cNvSpPr>
          <a:spLocks/>
        </xdr:cNvSpPr>
      </xdr:nvSpPr>
      <xdr:spPr>
        <a:xfrm rot="5400000">
          <a:off x="13601700" y="4143375"/>
          <a:ext cx="171450" cy="504825"/>
        </a:xfrm>
        <a:custGeom>
          <a:pathLst>
            <a:path h="46" w="136">
              <a:moveTo>
                <a:pt x="0" y="23"/>
              </a:moveTo>
              <a:lnTo>
                <a:pt x="22" y="23"/>
              </a:lnTo>
              <a:lnTo>
                <a:pt x="45" y="0"/>
              </a:lnTo>
              <a:lnTo>
                <a:pt x="90" y="46"/>
              </a:lnTo>
              <a:lnTo>
                <a:pt x="113" y="23"/>
              </a:lnTo>
              <a:lnTo>
                <a:pt x="136" y="2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114300</xdr:colOff>
      <xdr:row>25</xdr:row>
      <xdr:rowOff>114300</xdr:rowOff>
    </xdr:from>
    <xdr:to>
      <xdr:col>62</xdr:col>
      <xdr:colOff>171450</xdr:colOff>
      <xdr:row>28</xdr:row>
      <xdr:rowOff>95250</xdr:rowOff>
    </xdr:to>
    <xdr:sp>
      <xdr:nvSpPr>
        <xdr:cNvPr id="9" name="AutoShape 156"/>
        <xdr:cNvSpPr>
          <a:spLocks/>
        </xdr:cNvSpPr>
      </xdr:nvSpPr>
      <xdr:spPr>
        <a:xfrm>
          <a:off x="14268450" y="4162425"/>
          <a:ext cx="1295400" cy="466725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28575</xdr:colOff>
      <xdr:row>27</xdr:row>
      <xdr:rowOff>28575</xdr:rowOff>
    </xdr:from>
    <xdr:to>
      <xdr:col>57</xdr:col>
      <xdr:colOff>104775</xdr:colOff>
      <xdr:row>27</xdr:row>
      <xdr:rowOff>28575</xdr:rowOff>
    </xdr:to>
    <xdr:sp>
      <xdr:nvSpPr>
        <xdr:cNvPr id="10" name="AutoShape 157"/>
        <xdr:cNvSpPr>
          <a:spLocks/>
        </xdr:cNvSpPr>
      </xdr:nvSpPr>
      <xdr:spPr>
        <a:xfrm>
          <a:off x="13935075" y="4400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28575</xdr:colOff>
      <xdr:row>28</xdr:row>
      <xdr:rowOff>114300</xdr:rowOff>
    </xdr:from>
    <xdr:to>
      <xdr:col>66</xdr:col>
      <xdr:colOff>142875</xdr:colOff>
      <xdr:row>31</xdr:row>
      <xdr:rowOff>95250</xdr:rowOff>
    </xdr:to>
    <xdr:sp>
      <xdr:nvSpPr>
        <xdr:cNvPr id="11" name="AutoShape 158"/>
        <xdr:cNvSpPr>
          <a:spLocks/>
        </xdr:cNvSpPr>
      </xdr:nvSpPr>
      <xdr:spPr>
        <a:xfrm>
          <a:off x="15173325" y="4648200"/>
          <a:ext cx="1333500" cy="466725"/>
        </a:xfrm>
        <a:custGeom>
          <a:pathLst>
            <a:path h="113" w="409">
              <a:moveTo>
                <a:pt x="0" y="0"/>
              </a:moveTo>
              <a:lnTo>
                <a:pt x="0" y="113"/>
              </a:lnTo>
              <a:lnTo>
                <a:pt x="409" y="11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28575</xdr:colOff>
      <xdr:row>14</xdr:row>
      <xdr:rowOff>28575</xdr:rowOff>
    </xdr:from>
    <xdr:to>
      <xdr:col>61</xdr:col>
      <xdr:colOff>28575</xdr:colOff>
      <xdr:row>25</xdr:row>
      <xdr:rowOff>95250</xdr:rowOff>
    </xdr:to>
    <xdr:sp>
      <xdr:nvSpPr>
        <xdr:cNvPr id="12" name="AutoShape 159"/>
        <xdr:cNvSpPr>
          <a:spLocks/>
        </xdr:cNvSpPr>
      </xdr:nvSpPr>
      <xdr:spPr>
        <a:xfrm flipV="1">
          <a:off x="15173325" y="2295525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190500</xdr:colOff>
      <xdr:row>13</xdr:row>
      <xdr:rowOff>19050</xdr:rowOff>
    </xdr:from>
    <xdr:to>
      <xdr:col>61</xdr:col>
      <xdr:colOff>123825</xdr:colOff>
      <xdr:row>14</xdr:row>
      <xdr:rowOff>38100</xdr:rowOff>
    </xdr:to>
    <xdr:sp>
      <xdr:nvSpPr>
        <xdr:cNvPr id="13" name="AutoShape 160"/>
        <xdr:cNvSpPr>
          <a:spLocks/>
        </xdr:cNvSpPr>
      </xdr:nvSpPr>
      <xdr:spPr>
        <a:xfrm>
          <a:off x="15087600" y="21240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28575</xdr:colOff>
      <xdr:row>2</xdr:row>
      <xdr:rowOff>19050</xdr:rowOff>
    </xdr:from>
    <xdr:to>
      <xdr:col>61</xdr:col>
      <xdr:colOff>38100</xdr:colOff>
      <xdr:row>12</xdr:row>
      <xdr:rowOff>152400</xdr:rowOff>
    </xdr:to>
    <xdr:sp>
      <xdr:nvSpPr>
        <xdr:cNvPr id="14" name="AutoShape 161"/>
        <xdr:cNvSpPr>
          <a:spLocks/>
        </xdr:cNvSpPr>
      </xdr:nvSpPr>
      <xdr:spPr>
        <a:xfrm flipV="1">
          <a:off x="15173325" y="342900"/>
          <a:ext cx="952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171450</xdr:colOff>
      <xdr:row>7</xdr:row>
      <xdr:rowOff>66675</xdr:rowOff>
    </xdr:from>
    <xdr:to>
      <xdr:col>55</xdr:col>
      <xdr:colOff>228600</xdr:colOff>
      <xdr:row>13</xdr:row>
      <xdr:rowOff>85725</xdr:rowOff>
    </xdr:to>
    <xdr:sp>
      <xdr:nvSpPr>
        <xdr:cNvPr id="15" name="AutoShape 162"/>
        <xdr:cNvSpPr>
          <a:spLocks/>
        </xdr:cNvSpPr>
      </xdr:nvSpPr>
      <xdr:spPr>
        <a:xfrm rot="5400000">
          <a:off x="13582650" y="1200150"/>
          <a:ext cx="304800" cy="990600"/>
        </a:xfrm>
        <a:prstGeom prst="trapezoi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13</xdr:row>
      <xdr:rowOff>95250</xdr:rowOff>
    </xdr:from>
    <xdr:to>
      <xdr:col>60</xdr:col>
      <xdr:colOff>190500</xdr:colOff>
      <xdr:row>13</xdr:row>
      <xdr:rowOff>95250</xdr:rowOff>
    </xdr:to>
    <xdr:sp>
      <xdr:nvSpPr>
        <xdr:cNvPr id="16" name="AutoShape 163"/>
        <xdr:cNvSpPr>
          <a:spLocks/>
        </xdr:cNvSpPr>
      </xdr:nvSpPr>
      <xdr:spPr>
        <a:xfrm flipH="1">
          <a:off x="13906500" y="22002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10</xdr:row>
      <xdr:rowOff>95250</xdr:rowOff>
    </xdr:from>
    <xdr:to>
      <xdr:col>57</xdr:col>
      <xdr:colOff>28575</xdr:colOff>
      <xdr:row>10</xdr:row>
      <xdr:rowOff>95250</xdr:rowOff>
    </xdr:to>
    <xdr:sp>
      <xdr:nvSpPr>
        <xdr:cNvPr id="17" name="AutoShape 164"/>
        <xdr:cNvSpPr>
          <a:spLocks/>
        </xdr:cNvSpPr>
      </xdr:nvSpPr>
      <xdr:spPr>
        <a:xfrm>
          <a:off x="13877925" y="17145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23</xdr:row>
      <xdr:rowOff>114300</xdr:rowOff>
    </xdr:from>
    <xdr:to>
      <xdr:col>63</xdr:col>
      <xdr:colOff>19050</xdr:colOff>
      <xdr:row>30</xdr:row>
      <xdr:rowOff>28575</xdr:rowOff>
    </xdr:to>
    <xdr:sp>
      <xdr:nvSpPr>
        <xdr:cNvPr id="18" name="Rectangle 165"/>
        <xdr:cNvSpPr>
          <a:spLocks/>
        </xdr:cNvSpPr>
      </xdr:nvSpPr>
      <xdr:spPr>
        <a:xfrm>
          <a:off x="13258800" y="3838575"/>
          <a:ext cx="2324100" cy="1047750"/>
        </a:xfrm>
        <a:prstGeom prst="rect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28575</xdr:rowOff>
    </xdr:from>
    <xdr:to>
      <xdr:col>53</xdr:col>
      <xdr:colOff>95250</xdr:colOff>
      <xdr:row>26</xdr:row>
      <xdr:rowOff>28575</xdr:rowOff>
    </xdr:to>
    <xdr:sp>
      <xdr:nvSpPr>
        <xdr:cNvPr id="19" name="AutoShape 166"/>
        <xdr:cNvSpPr>
          <a:spLocks/>
        </xdr:cNvSpPr>
      </xdr:nvSpPr>
      <xdr:spPr>
        <a:xfrm flipV="1">
          <a:off x="12401550" y="42386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19050</xdr:rowOff>
    </xdr:from>
    <xdr:to>
      <xdr:col>53</xdr:col>
      <xdr:colOff>95250</xdr:colOff>
      <xdr:row>28</xdr:row>
      <xdr:rowOff>19050</xdr:rowOff>
    </xdr:to>
    <xdr:sp>
      <xdr:nvSpPr>
        <xdr:cNvPr id="20" name="AutoShape 167"/>
        <xdr:cNvSpPr>
          <a:spLocks/>
        </xdr:cNvSpPr>
      </xdr:nvSpPr>
      <xdr:spPr>
        <a:xfrm flipV="1">
          <a:off x="12401550" y="45529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27</xdr:row>
      <xdr:rowOff>28575</xdr:rowOff>
    </xdr:from>
    <xdr:to>
      <xdr:col>54</xdr:col>
      <xdr:colOff>9525</xdr:colOff>
      <xdr:row>28</xdr:row>
      <xdr:rowOff>9525</xdr:rowOff>
    </xdr:to>
    <xdr:sp>
      <xdr:nvSpPr>
        <xdr:cNvPr id="21" name="AutoShape 168"/>
        <xdr:cNvSpPr>
          <a:spLocks/>
        </xdr:cNvSpPr>
      </xdr:nvSpPr>
      <xdr:spPr>
        <a:xfrm flipV="1">
          <a:off x="13258800" y="4400550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66675</xdr:colOff>
      <xdr:row>25</xdr:row>
      <xdr:rowOff>95250</xdr:rowOff>
    </xdr:from>
    <xdr:to>
      <xdr:col>50</xdr:col>
      <xdr:colOff>76200</xdr:colOff>
      <xdr:row>28</xdr:row>
      <xdr:rowOff>114300</xdr:rowOff>
    </xdr:to>
    <xdr:sp>
      <xdr:nvSpPr>
        <xdr:cNvPr id="22" name="AutoShape 169"/>
        <xdr:cNvSpPr>
          <a:spLocks/>
        </xdr:cNvSpPr>
      </xdr:nvSpPr>
      <xdr:spPr>
        <a:xfrm>
          <a:off x="11953875" y="4143375"/>
          <a:ext cx="50482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25</xdr:row>
      <xdr:rowOff>95250</xdr:rowOff>
    </xdr:from>
    <xdr:to>
      <xdr:col>49</xdr:col>
      <xdr:colOff>142875</xdr:colOff>
      <xdr:row>28</xdr:row>
      <xdr:rowOff>114300</xdr:rowOff>
    </xdr:to>
    <xdr:sp>
      <xdr:nvSpPr>
        <xdr:cNvPr id="23" name="AutoShape 170"/>
        <xdr:cNvSpPr>
          <a:spLocks/>
        </xdr:cNvSpPr>
      </xdr:nvSpPr>
      <xdr:spPr>
        <a:xfrm rot="5400000">
          <a:off x="12106275" y="4143375"/>
          <a:ext cx="171450" cy="504825"/>
        </a:xfrm>
        <a:custGeom>
          <a:pathLst>
            <a:path h="46" w="136">
              <a:moveTo>
                <a:pt x="0" y="23"/>
              </a:moveTo>
              <a:lnTo>
                <a:pt x="22" y="23"/>
              </a:lnTo>
              <a:lnTo>
                <a:pt x="45" y="0"/>
              </a:lnTo>
              <a:lnTo>
                <a:pt x="90" y="46"/>
              </a:lnTo>
              <a:lnTo>
                <a:pt x="113" y="23"/>
              </a:lnTo>
              <a:lnTo>
                <a:pt x="136" y="2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11</xdr:row>
      <xdr:rowOff>66675</xdr:rowOff>
    </xdr:from>
    <xdr:to>
      <xdr:col>49</xdr:col>
      <xdr:colOff>152400</xdr:colOff>
      <xdr:row>12</xdr:row>
      <xdr:rowOff>85725</xdr:rowOff>
    </xdr:to>
    <xdr:sp>
      <xdr:nvSpPr>
        <xdr:cNvPr id="24" name="AutoShape 171"/>
        <xdr:cNvSpPr>
          <a:spLocks/>
        </xdr:cNvSpPr>
      </xdr:nvSpPr>
      <xdr:spPr>
        <a:xfrm>
          <a:off x="12106275" y="18478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152400</xdr:colOff>
      <xdr:row>12</xdr:row>
      <xdr:rowOff>0</xdr:rowOff>
    </xdr:from>
    <xdr:to>
      <xdr:col>54</xdr:col>
      <xdr:colOff>171450</xdr:colOff>
      <xdr:row>12</xdr:row>
      <xdr:rowOff>0</xdr:rowOff>
    </xdr:to>
    <xdr:sp>
      <xdr:nvSpPr>
        <xdr:cNvPr id="25" name="AutoShape 172"/>
        <xdr:cNvSpPr>
          <a:spLocks/>
        </xdr:cNvSpPr>
      </xdr:nvSpPr>
      <xdr:spPr>
        <a:xfrm flipH="1">
          <a:off x="12287250" y="1943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66675</xdr:colOff>
      <xdr:row>6</xdr:row>
      <xdr:rowOff>142875</xdr:rowOff>
    </xdr:from>
    <xdr:to>
      <xdr:col>49</xdr:col>
      <xdr:colOff>66675</xdr:colOff>
      <xdr:row>11</xdr:row>
      <xdr:rowOff>66675</xdr:rowOff>
    </xdr:to>
    <xdr:sp>
      <xdr:nvSpPr>
        <xdr:cNvPr id="26" name="AutoShape 174"/>
        <xdr:cNvSpPr>
          <a:spLocks/>
        </xdr:cNvSpPr>
      </xdr:nvSpPr>
      <xdr:spPr>
        <a:xfrm>
          <a:off x="12201525" y="11144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28575</xdr:colOff>
      <xdr:row>28</xdr:row>
      <xdr:rowOff>123825</xdr:rowOff>
    </xdr:from>
    <xdr:to>
      <xdr:col>55</xdr:col>
      <xdr:colOff>28575</xdr:colOff>
      <xdr:row>33</xdr:row>
      <xdr:rowOff>47625</xdr:rowOff>
    </xdr:to>
    <xdr:sp>
      <xdr:nvSpPr>
        <xdr:cNvPr id="27" name="AutoShape 177"/>
        <xdr:cNvSpPr>
          <a:spLocks/>
        </xdr:cNvSpPr>
      </xdr:nvSpPr>
      <xdr:spPr>
        <a:xfrm>
          <a:off x="13687425" y="46577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209550</xdr:colOff>
      <xdr:row>25</xdr:row>
      <xdr:rowOff>114300</xdr:rowOff>
    </xdr:from>
    <xdr:to>
      <xdr:col>33</xdr:col>
      <xdr:colOff>238125</xdr:colOff>
      <xdr:row>28</xdr:row>
      <xdr:rowOff>114300</xdr:rowOff>
    </xdr:to>
    <xdr:sp>
      <xdr:nvSpPr>
        <xdr:cNvPr id="28" name="AutoShape 178"/>
        <xdr:cNvSpPr>
          <a:spLocks/>
        </xdr:cNvSpPr>
      </xdr:nvSpPr>
      <xdr:spPr>
        <a:xfrm rot="10800000">
          <a:off x="7886700" y="4162425"/>
          <a:ext cx="523875" cy="48577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22</xdr:row>
      <xdr:rowOff>66675</xdr:rowOff>
    </xdr:from>
    <xdr:to>
      <xdr:col>29</xdr:col>
      <xdr:colOff>19050</xdr:colOff>
      <xdr:row>28</xdr:row>
      <xdr:rowOff>57150</xdr:rowOff>
    </xdr:to>
    <xdr:sp>
      <xdr:nvSpPr>
        <xdr:cNvPr id="29" name="AutoShape 179"/>
        <xdr:cNvSpPr>
          <a:spLocks/>
        </xdr:cNvSpPr>
      </xdr:nvSpPr>
      <xdr:spPr>
        <a:xfrm>
          <a:off x="6705600" y="3629025"/>
          <a:ext cx="495300" cy="962025"/>
        </a:xfrm>
        <a:custGeom>
          <a:pathLst>
            <a:path h="363" w="136">
              <a:moveTo>
                <a:pt x="0" y="363"/>
              </a:moveTo>
              <a:lnTo>
                <a:pt x="136" y="363"/>
              </a:lnTo>
              <a:lnTo>
                <a:pt x="136" y="136"/>
              </a:lnTo>
              <a:lnTo>
                <a:pt x="90" y="91"/>
              </a:lnTo>
              <a:lnTo>
                <a:pt x="90" y="0"/>
              </a:lnTo>
              <a:lnTo>
                <a:pt x="45" y="0"/>
              </a:lnTo>
              <a:lnTo>
                <a:pt x="45" y="91"/>
              </a:lnTo>
              <a:lnTo>
                <a:pt x="0" y="136"/>
              </a:lnTo>
              <a:lnTo>
                <a:pt x="0" y="36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28575</xdr:colOff>
      <xdr:row>27</xdr:row>
      <xdr:rowOff>38100</xdr:rowOff>
    </xdr:from>
    <xdr:to>
      <xdr:col>32</xdr:col>
      <xdr:colOff>57150</xdr:colOff>
      <xdr:row>27</xdr:row>
      <xdr:rowOff>38100</xdr:rowOff>
    </xdr:to>
    <xdr:sp>
      <xdr:nvSpPr>
        <xdr:cNvPr id="30" name="AutoShape 180"/>
        <xdr:cNvSpPr>
          <a:spLocks/>
        </xdr:cNvSpPr>
      </xdr:nvSpPr>
      <xdr:spPr>
        <a:xfrm>
          <a:off x="7210425" y="44100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238125</xdr:colOff>
      <xdr:row>27</xdr:row>
      <xdr:rowOff>38100</xdr:rowOff>
    </xdr:from>
    <xdr:to>
      <xdr:col>37</xdr:col>
      <xdr:colOff>104775</xdr:colOff>
      <xdr:row>27</xdr:row>
      <xdr:rowOff>38100</xdr:rowOff>
    </xdr:to>
    <xdr:sp>
      <xdr:nvSpPr>
        <xdr:cNvPr id="31" name="AutoShape 181"/>
        <xdr:cNvSpPr>
          <a:spLocks/>
        </xdr:cNvSpPr>
      </xdr:nvSpPr>
      <xdr:spPr>
        <a:xfrm flipV="1">
          <a:off x="8410575" y="44100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25</xdr:row>
      <xdr:rowOff>114300</xdr:rowOff>
    </xdr:from>
    <xdr:to>
      <xdr:col>23</xdr:col>
      <xdr:colOff>57150</xdr:colOff>
      <xdr:row>28</xdr:row>
      <xdr:rowOff>114300</xdr:rowOff>
    </xdr:to>
    <xdr:sp>
      <xdr:nvSpPr>
        <xdr:cNvPr id="32" name="AutoShape 182"/>
        <xdr:cNvSpPr>
          <a:spLocks/>
        </xdr:cNvSpPr>
      </xdr:nvSpPr>
      <xdr:spPr>
        <a:xfrm rot="10800000">
          <a:off x="5229225" y="4162425"/>
          <a:ext cx="523875" cy="48577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22</xdr:row>
      <xdr:rowOff>66675</xdr:rowOff>
    </xdr:from>
    <xdr:to>
      <xdr:col>18</xdr:col>
      <xdr:colOff>114300</xdr:colOff>
      <xdr:row>28</xdr:row>
      <xdr:rowOff>57150</xdr:rowOff>
    </xdr:to>
    <xdr:sp>
      <xdr:nvSpPr>
        <xdr:cNvPr id="33" name="AutoShape 183"/>
        <xdr:cNvSpPr>
          <a:spLocks/>
        </xdr:cNvSpPr>
      </xdr:nvSpPr>
      <xdr:spPr>
        <a:xfrm>
          <a:off x="4076700" y="3629025"/>
          <a:ext cx="495300" cy="962025"/>
        </a:xfrm>
        <a:custGeom>
          <a:pathLst>
            <a:path h="363" w="136">
              <a:moveTo>
                <a:pt x="0" y="363"/>
              </a:moveTo>
              <a:lnTo>
                <a:pt x="136" y="363"/>
              </a:lnTo>
              <a:lnTo>
                <a:pt x="136" y="136"/>
              </a:lnTo>
              <a:lnTo>
                <a:pt x="90" y="91"/>
              </a:lnTo>
              <a:lnTo>
                <a:pt x="90" y="0"/>
              </a:lnTo>
              <a:lnTo>
                <a:pt x="45" y="0"/>
              </a:lnTo>
              <a:lnTo>
                <a:pt x="45" y="91"/>
              </a:lnTo>
              <a:lnTo>
                <a:pt x="0" y="136"/>
              </a:lnTo>
              <a:lnTo>
                <a:pt x="0" y="36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27</xdr:row>
      <xdr:rowOff>38100</xdr:rowOff>
    </xdr:from>
    <xdr:to>
      <xdr:col>21</xdr:col>
      <xdr:colOff>152400</xdr:colOff>
      <xdr:row>27</xdr:row>
      <xdr:rowOff>38100</xdr:rowOff>
    </xdr:to>
    <xdr:sp>
      <xdr:nvSpPr>
        <xdr:cNvPr id="34" name="AutoShape 184"/>
        <xdr:cNvSpPr>
          <a:spLocks/>
        </xdr:cNvSpPr>
      </xdr:nvSpPr>
      <xdr:spPr>
        <a:xfrm>
          <a:off x="4581525" y="44100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27</xdr:row>
      <xdr:rowOff>38100</xdr:rowOff>
    </xdr:from>
    <xdr:to>
      <xdr:col>27</xdr:col>
      <xdr:colOff>0</xdr:colOff>
      <xdr:row>27</xdr:row>
      <xdr:rowOff>38100</xdr:rowOff>
    </xdr:to>
    <xdr:sp>
      <xdr:nvSpPr>
        <xdr:cNvPr id="35" name="AutoShape 185"/>
        <xdr:cNvSpPr>
          <a:spLocks/>
        </xdr:cNvSpPr>
      </xdr:nvSpPr>
      <xdr:spPr>
        <a:xfrm flipV="1">
          <a:off x="5772150" y="44100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25</xdr:row>
      <xdr:rowOff>123825</xdr:rowOff>
    </xdr:from>
    <xdr:to>
      <xdr:col>12</xdr:col>
      <xdr:colOff>152400</xdr:colOff>
      <xdr:row>28</xdr:row>
      <xdr:rowOff>123825</xdr:rowOff>
    </xdr:to>
    <xdr:sp>
      <xdr:nvSpPr>
        <xdr:cNvPr id="36" name="AutoShape 186"/>
        <xdr:cNvSpPr>
          <a:spLocks/>
        </xdr:cNvSpPr>
      </xdr:nvSpPr>
      <xdr:spPr>
        <a:xfrm rot="10800000">
          <a:off x="2600325" y="4171950"/>
          <a:ext cx="523875" cy="48577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27</xdr:row>
      <xdr:rowOff>47625</xdr:rowOff>
    </xdr:from>
    <xdr:to>
      <xdr:col>11</xdr:col>
      <xdr:colOff>0</xdr:colOff>
      <xdr:row>27</xdr:row>
      <xdr:rowOff>47625</xdr:rowOff>
    </xdr:to>
    <xdr:sp>
      <xdr:nvSpPr>
        <xdr:cNvPr id="37" name="AutoShape 188"/>
        <xdr:cNvSpPr>
          <a:spLocks/>
        </xdr:cNvSpPr>
      </xdr:nvSpPr>
      <xdr:spPr>
        <a:xfrm>
          <a:off x="1952625" y="4419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47625</xdr:rowOff>
    </xdr:from>
    <xdr:to>
      <xdr:col>16</xdr:col>
      <xdr:colOff>114300</xdr:colOff>
      <xdr:row>27</xdr:row>
      <xdr:rowOff>47625</xdr:rowOff>
    </xdr:to>
    <xdr:sp>
      <xdr:nvSpPr>
        <xdr:cNvPr id="38" name="AutoShape 189"/>
        <xdr:cNvSpPr>
          <a:spLocks/>
        </xdr:cNvSpPr>
      </xdr:nvSpPr>
      <xdr:spPr>
        <a:xfrm flipV="1">
          <a:off x="3143250" y="4419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85725</xdr:rowOff>
    </xdr:from>
    <xdr:to>
      <xdr:col>7</xdr:col>
      <xdr:colOff>209550</xdr:colOff>
      <xdr:row>28</xdr:row>
      <xdr:rowOff>76200</xdr:rowOff>
    </xdr:to>
    <xdr:sp>
      <xdr:nvSpPr>
        <xdr:cNvPr id="39" name="Polygon 194"/>
        <xdr:cNvSpPr>
          <a:spLocks/>
        </xdr:cNvSpPr>
      </xdr:nvSpPr>
      <xdr:spPr>
        <a:xfrm>
          <a:off x="1447800" y="3648075"/>
          <a:ext cx="495300" cy="962025"/>
        </a:xfrm>
        <a:custGeom>
          <a:pathLst>
            <a:path h="101" w="52">
              <a:moveTo>
                <a:pt x="0" y="101"/>
              </a:moveTo>
              <a:lnTo>
                <a:pt x="0" y="41"/>
              </a:lnTo>
              <a:lnTo>
                <a:pt x="18" y="26"/>
              </a:lnTo>
              <a:lnTo>
                <a:pt x="18" y="0"/>
              </a:lnTo>
              <a:lnTo>
                <a:pt x="35" y="0"/>
              </a:lnTo>
              <a:lnTo>
                <a:pt x="35" y="26"/>
              </a:lnTo>
              <a:lnTo>
                <a:pt x="52" y="41"/>
              </a:lnTo>
              <a:lnTo>
                <a:pt x="52" y="101"/>
              </a:lnTo>
              <a:lnTo>
                <a:pt x="0" y="10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27</xdr:row>
      <xdr:rowOff>47625</xdr:rowOff>
    </xdr:from>
    <xdr:to>
      <xdr:col>49</xdr:col>
      <xdr:colOff>57150</xdr:colOff>
      <xdr:row>34</xdr:row>
      <xdr:rowOff>76200</xdr:rowOff>
    </xdr:to>
    <xdr:sp>
      <xdr:nvSpPr>
        <xdr:cNvPr id="40" name="Polygon 195"/>
        <xdr:cNvSpPr>
          <a:spLocks/>
        </xdr:cNvSpPr>
      </xdr:nvSpPr>
      <xdr:spPr>
        <a:xfrm>
          <a:off x="923925" y="4419600"/>
          <a:ext cx="11268075" cy="1162050"/>
        </a:xfrm>
        <a:custGeom>
          <a:pathLst>
            <a:path h="122" w="1181">
              <a:moveTo>
                <a:pt x="1181" y="23"/>
              </a:moveTo>
              <a:lnTo>
                <a:pt x="1181" y="122"/>
              </a:lnTo>
              <a:lnTo>
                <a:pt x="0" y="122"/>
              </a:lnTo>
              <a:lnTo>
                <a:pt x="0" y="0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114300</xdr:colOff>
      <xdr:row>26</xdr:row>
      <xdr:rowOff>76200</xdr:rowOff>
    </xdr:from>
    <xdr:ext cx="266700" cy="238125"/>
    <xdr:sp>
      <xdr:nvSpPr>
        <xdr:cNvPr id="41" name="TextBox 196"/>
        <xdr:cNvSpPr txBox="1">
          <a:spLocks noChangeArrowheads="1"/>
        </xdr:cNvSpPr>
      </xdr:nvSpPr>
      <xdr:spPr>
        <a:xfrm>
          <a:off x="1600200" y="42862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H1</a:t>
          </a:r>
        </a:p>
      </xdr:txBody>
    </xdr:sp>
    <xdr:clientData/>
  </xdr:oneCellAnchor>
  <xdr:oneCellAnchor>
    <xdr:from>
      <xdr:col>16</xdr:col>
      <xdr:colOff>228600</xdr:colOff>
      <xdr:row>26</xdr:row>
      <xdr:rowOff>76200</xdr:rowOff>
    </xdr:from>
    <xdr:ext cx="285750" cy="238125"/>
    <xdr:sp>
      <xdr:nvSpPr>
        <xdr:cNvPr id="42" name="TextBox 197"/>
        <xdr:cNvSpPr txBox="1">
          <a:spLocks noChangeArrowheads="1"/>
        </xdr:cNvSpPr>
      </xdr:nvSpPr>
      <xdr:spPr>
        <a:xfrm>
          <a:off x="4191000" y="42862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H2</a:t>
          </a:r>
        </a:p>
      </xdr:txBody>
    </xdr:sp>
    <xdr:clientData/>
  </xdr:oneCellAnchor>
  <xdr:oneCellAnchor>
    <xdr:from>
      <xdr:col>27</xdr:col>
      <xdr:colOff>190500</xdr:colOff>
      <xdr:row>26</xdr:row>
      <xdr:rowOff>114300</xdr:rowOff>
    </xdr:from>
    <xdr:ext cx="285750" cy="228600"/>
    <xdr:sp>
      <xdr:nvSpPr>
        <xdr:cNvPr id="43" name="TextBox 198"/>
        <xdr:cNvSpPr txBox="1">
          <a:spLocks noChangeArrowheads="1"/>
        </xdr:cNvSpPr>
      </xdr:nvSpPr>
      <xdr:spPr>
        <a:xfrm>
          <a:off x="6877050" y="4324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H3</a:t>
          </a:r>
        </a:p>
      </xdr:txBody>
    </xdr:sp>
    <xdr:clientData/>
  </xdr:oneCellAnchor>
  <xdr:oneCellAnchor>
    <xdr:from>
      <xdr:col>22</xdr:col>
      <xdr:colOff>0</xdr:colOff>
      <xdr:row>26</xdr:row>
      <xdr:rowOff>114300</xdr:rowOff>
    </xdr:from>
    <xdr:ext cx="285750" cy="228600"/>
    <xdr:sp>
      <xdr:nvSpPr>
        <xdr:cNvPr id="44" name="TextBox 199"/>
        <xdr:cNvSpPr txBox="1">
          <a:spLocks noChangeArrowheads="1"/>
        </xdr:cNvSpPr>
      </xdr:nvSpPr>
      <xdr:spPr>
        <a:xfrm>
          <a:off x="5448300" y="4324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R2</a:t>
          </a:r>
        </a:p>
      </xdr:txBody>
    </xdr:sp>
    <xdr:clientData/>
  </xdr:oneCellAnchor>
  <xdr:oneCellAnchor>
    <xdr:from>
      <xdr:col>11</xdr:col>
      <xdr:colOff>76200</xdr:colOff>
      <xdr:row>27</xdr:row>
      <xdr:rowOff>0</xdr:rowOff>
    </xdr:from>
    <xdr:ext cx="266700" cy="238125"/>
    <xdr:sp>
      <xdr:nvSpPr>
        <xdr:cNvPr id="45" name="TextBox 200"/>
        <xdr:cNvSpPr txBox="1">
          <a:spLocks noChangeArrowheads="1"/>
        </xdr:cNvSpPr>
      </xdr:nvSpPr>
      <xdr:spPr>
        <a:xfrm>
          <a:off x="2800350" y="437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R1</a:t>
          </a:r>
        </a:p>
      </xdr:txBody>
    </xdr:sp>
    <xdr:clientData/>
  </xdr:oneCellAnchor>
  <xdr:oneCellAnchor>
    <xdr:from>
      <xdr:col>32</xdr:col>
      <xdr:colOff>190500</xdr:colOff>
      <xdr:row>26</xdr:row>
      <xdr:rowOff>114300</xdr:rowOff>
    </xdr:from>
    <xdr:ext cx="285750" cy="228600"/>
    <xdr:sp>
      <xdr:nvSpPr>
        <xdr:cNvPr id="46" name="TextBox 201"/>
        <xdr:cNvSpPr txBox="1">
          <a:spLocks noChangeArrowheads="1"/>
        </xdr:cNvSpPr>
      </xdr:nvSpPr>
      <xdr:spPr>
        <a:xfrm>
          <a:off x="8115300" y="4324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R3</a:t>
          </a:r>
        </a:p>
      </xdr:txBody>
    </xdr:sp>
    <xdr:clientData/>
  </xdr:oneCellAnchor>
  <xdr:oneCellAnchor>
    <xdr:from>
      <xdr:col>38</xdr:col>
      <xdr:colOff>38100</xdr:colOff>
      <xdr:row>26</xdr:row>
      <xdr:rowOff>76200</xdr:rowOff>
    </xdr:from>
    <xdr:ext cx="285750" cy="238125"/>
    <xdr:sp>
      <xdr:nvSpPr>
        <xdr:cNvPr id="47" name="TextBox 202"/>
        <xdr:cNvSpPr txBox="1">
          <a:spLocks noChangeArrowheads="1"/>
        </xdr:cNvSpPr>
      </xdr:nvSpPr>
      <xdr:spPr>
        <a:xfrm>
          <a:off x="9448800" y="42862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H4</a:t>
          </a:r>
        </a:p>
      </xdr:txBody>
    </xdr:sp>
    <xdr:clientData/>
  </xdr:oneCellAnchor>
  <xdr:oneCellAnchor>
    <xdr:from>
      <xdr:col>43</xdr:col>
      <xdr:colOff>38100</xdr:colOff>
      <xdr:row>26</xdr:row>
      <xdr:rowOff>114300</xdr:rowOff>
    </xdr:from>
    <xdr:ext cx="285750" cy="228600"/>
    <xdr:sp>
      <xdr:nvSpPr>
        <xdr:cNvPr id="48" name="TextBox 203"/>
        <xdr:cNvSpPr txBox="1">
          <a:spLocks noChangeArrowheads="1"/>
        </xdr:cNvSpPr>
      </xdr:nvSpPr>
      <xdr:spPr>
        <a:xfrm>
          <a:off x="10687050" y="4324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R4</a:t>
          </a:r>
        </a:p>
      </xdr:txBody>
    </xdr:sp>
    <xdr:clientData/>
  </xdr:oneCellAnchor>
  <xdr:oneCellAnchor>
    <xdr:from>
      <xdr:col>59</xdr:col>
      <xdr:colOff>76200</xdr:colOff>
      <xdr:row>26</xdr:row>
      <xdr:rowOff>76200</xdr:rowOff>
    </xdr:from>
    <xdr:ext cx="266700" cy="238125"/>
    <xdr:sp>
      <xdr:nvSpPr>
        <xdr:cNvPr id="49" name="TextBox 204"/>
        <xdr:cNvSpPr txBox="1">
          <a:spLocks noChangeArrowheads="1"/>
        </xdr:cNvSpPr>
      </xdr:nvSpPr>
      <xdr:spPr>
        <a:xfrm>
          <a:off x="14725650" y="42862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55</xdr:col>
      <xdr:colOff>38100</xdr:colOff>
      <xdr:row>27</xdr:row>
      <xdr:rowOff>38100</xdr:rowOff>
    </xdr:from>
    <xdr:ext cx="266700" cy="238125"/>
    <xdr:sp>
      <xdr:nvSpPr>
        <xdr:cNvPr id="50" name="TextBox 205"/>
        <xdr:cNvSpPr txBox="1">
          <a:spLocks noChangeArrowheads="1"/>
        </xdr:cNvSpPr>
      </xdr:nvSpPr>
      <xdr:spPr>
        <a:xfrm>
          <a:off x="13696950" y="44100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E2</a:t>
          </a:r>
        </a:p>
      </xdr:txBody>
    </xdr:sp>
    <xdr:clientData/>
  </xdr:oneCellAnchor>
  <xdr:oneCellAnchor>
    <xdr:from>
      <xdr:col>49</xdr:col>
      <xdr:colOff>76200</xdr:colOff>
      <xdr:row>27</xdr:row>
      <xdr:rowOff>38100</xdr:rowOff>
    </xdr:from>
    <xdr:ext cx="247650" cy="238125"/>
    <xdr:sp>
      <xdr:nvSpPr>
        <xdr:cNvPr id="51" name="TextBox 206"/>
        <xdr:cNvSpPr txBox="1">
          <a:spLocks noChangeArrowheads="1"/>
        </xdr:cNvSpPr>
      </xdr:nvSpPr>
      <xdr:spPr>
        <a:xfrm>
          <a:off x="12211050" y="44100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E1</a:t>
          </a:r>
        </a:p>
      </xdr:txBody>
    </xdr:sp>
    <xdr:clientData/>
  </xdr:oneCellAnchor>
  <xdr:twoCellAnchor>
    <xdr:from>
      <xdr:col>49</xdr:col>
      <xdr:colOff>57150</xdr:colOff>
      <xdr:row>12</xdr:row>
      <xdr:rowOff>95250</xdr:rowOff>
    </xdr:from>
    <xdr:to>
      <xdr:col>49</xdr:col>
      <xdr:colOff>228600</xdr:colOff>
      <xdr:row>25</xdr:row>
      <xdr:rowOff>95250</xdr:rowOff>
    </xdr:to>
    <xdr:sp>
      <xdr:nvSpPr>
        <xdr:cNvPr id="52" name="Polygon 208"/>
        <xdr:cNvSpPr>
          <a:spLocks/>
        </xdr:cNvSpPr>
      </xdr:nvSpPr>
      <xdr:spPr>
        <a:xfrm>
          <a:off x="12192000" y="2038350"/>
          <a:ext cx="171450" cy="2105025"/>
        </a:xfrm>
        <a:custGeom>
          <a:pathLst>
            <a:path h="219" w="18">
              <a:moveTo>
                <a:pt x="0" y="0"/>
              </a:moveTo>
              <a:lnTo>
                <a:pt x="18" y="22"/>
              </a:lnTo>
              <a:lnTo>
                <a:pt x="18" y="182"/>
              </a:lnTo>
              <a:lnTo>
                <a:pt x="0" y="21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133350</xdr:colOff>
      <xdr:row>12</xdr:row>
      <xdr:rowOff>85725</xdr:rowOff>
    </xdr:from>
    <xdr:to>
      <xdr:col>49</xdr:col>
      <xdr:colOff>57150</xdr:colOff>
      <xdr:row>25</xdr:row>
      <xdr:rowOff>95250</xdr:rowOff>
    </xdr:to>
    <xdr:sp>
      <xdr:nvSpPr>
        <xdr:cNvPr id="53" name="Polygon 209"/>
        <xdr:cNvSpPr>
          <a:spLocks/>
        </xdr:cNvSpPr>
      </xdr:nvSpPr>
      <xdr:spPr>
        <a:xfrm flipH="1">
          <a:off x="12020550" y="2028825"/>
          <a:ext cx="171450" cy="2114550"/>
        </a:xfrm>
        <a:custGeom>
          <a:pathLst>
            <a:path h="219" w="18">
              <a:moveTo>
                <a:pt x="0" y="0"/>
              </a:moveTo>
              <a:lnTo>
                <a:pt x="18" y="22"/>
              </a:lnTo>
              <a:lnTo>
                <a:pt x="18" y="182"/>
              </a:lnTo>
              <a:lnTo>
                <a:pt x="0" y="21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1</xdr:col>
      <xdr:colOff>104775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33375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47625</xdr:rowOff>
    </xdr:from>
    <xdr:to>
      <xdr:col>2</xdr:col>
      <xdr:colOff>47625</xdr:colOff>
      <xdr:row>3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47625</xdr:rowOff>
    </xdr:from>
    <xdr:to>
      <xdr:col>2</xdr:col>
      <xdr:colOff>76200</xdr:colOff>
      <xdr:row>28</xdr:row>
      <xdr:rowOff>152400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44196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</xdr:row>
      <xdr:rowOff>0</xdr:rowOff>
    </xdr:from>
    <xdr:to>
      <xdr:col>24</xdr:col>
      <xdr:colOff>19050</xdr:colOff>
      <xdr:row>24</xdr:row>
      <xdr:rowOff>19050</xdr:rowOff>
    </xdr:to>
    <xdr:graphicFrame>
      <xdr:nvGraphicFramePr>
        <xdr:cNvPr id="3" name="Chart 5"/>
        <xdr:cNvGraphicFramePr/>
      </xdr:nvGraphicFramePr>
      <xdr:xfrm>
        <a:off x="8534400" y="485775"/>
        <a:ext cx="611505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26</xdr:row>
      <xdr:rowOff>0</xdr:rowOff>
    </xdr:from>
    <xdr:to>
      <xdr:col>23</xdr:col>
      <xdr:colOff>600075</xdr:colOff>
      <xdr:row>47</xdr:row>
      <xdr:rowOff>0</xdr:rowOff>
    </xdr:to>
    <xdr:graphicFrame>
      <xdr:nvGraphicFramePr>
        <xdr:cNvPr id="4" name="Chart 6"/>
        <xdr:cNvGraphicFramePr/>
      </xdr:nvGraphicFramePr>
      <xdr:xfrm>
        <a:off x="8534400" y="4210050"/>
        <a:ext cx="6086475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9525</xdr:colOff>
      <xdr:row>3</xdr:row>
      <xdr:rowOff>0</xdr:rowOff>
    </xdr:from>
    <xdr:to>
      <xdr:col>13</xdr:col>
      <xdr:colOff>9525</xdr:colOff>
      <xdr:row>24</xdr:row>
      <xdr:rowOff>9525</xdr:rowOff>
    </xdr:to>
    <xdr:graphicFrame>
      <xdr:nvGraphicFramePr>
        <xdr:cNvPr id="5" name="Chart 8"/>
        <xdr:cNvGraphicFramePr/>
      </xdr:nvGraphicFramePr>
      <xdr:xfrm>
        <a:off x="1838325" y="485775"/>
        <a:ext cx="6096000" cy="3409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26</xdr:row>
      <xdr:rowOff>0</xdr:rowOff>
    </xdr:from>
    <xdr:to>
      <xdr:col>12</xdr:col>
      <xdr:colOff>600075</xdr:colOff>
      <xdr:row>47</xdr:row>
      <xdr:rowOff>0</xdr:rowOff>
    </xdr:to>
    <xdr:graphicFrame>
      <xdr:nvGraphicFramePr>
        <xdr:cNvPr id="6" name="Chart 9"/>
        <xdr:cNvGraphicFramePr/>
      </xdr:nvGraphicFramePr>
      <xdr:xfrm>
        <a:off x="1828800" y="4210050"/>
        <a:ext cx="6086475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</xdr:col>
      <xdr:colOff>123825</xdr:colOff>
      <xdr:row>0</xdr:row>
      <xdr:rowOff>76200</xdr:rowOff>
    </xdr:from>
    <xdr:to>
      <xdr:col>3</xdr:col>
      <xdr:colOff>133350</xdr:colOff>
      <xdr:row>2</xdr:row>
      <xdr:rowOff>19050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4302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600075</xdr:colOff>
      <xdr:row>25</xdr:row>
      <xdr:rowOff>152400</xdr:rowOff>
    </xdr:from>
    <xdr:to>
      <xdr:col>34</xdr:col>
      <xdr:colOff>590550</xdr:colOff>
      <xdr:row>45</xdr:row>
      <xdr:rowOff>152400</xdr:rowOff>
    </xdr:to>
    <xdr:graphicFrame>
      <xdr:nvGraphicFramePr>
        <xdr:cNvPr id="8" name="Chart 11"/>
        <xdr:cNvGraphicFramePr/>
      </xdr:nvGraphicFramePr>
      <xdr:xfrm>
        <a:off x="15230475" y="4200525"/>
        <a:ext cx="6086475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BQ96"/>
  <sheetViews>
    <sheetView showGridLines="0" zoomScale="50" zoomScaleNormal="50" workbookViewId="0" topLeftCell="A1">
      <selection activeCell="AZ31" sqref="AZ31"/>
    </sheetView>
  </sheetViews>
  <sheetFormatPr defaultColWidth="9.140625" defaultRowHeight="12.75"/>
  <cols>
    <col min="1" max="50" width="3.7109375" style="13" customWidth="1"/>
    <col min="51" max="51" width="2.57421875" style="13" customWidth="1"/>
    <col min="52" max="52" width="5.421875" style="13" customWidth="1"/>
    <col min="53" max="62" width="3.7109375" style="13" customWidth="1"/>
    <col min="63" max="63" width="2.57421875" style="13" customWidth="1"/>
    <col min="64" max="64" width="5.421875" style="13" customWidth="1"/>
    <col min="65" max="65" width="3.7109375" style="13" customWidth="1"/>
    <col min="66" max="66" width="2.8515625" style="13" customWidth="1"/>
    <col min="67" max="67" width="5.140625" style="13" customWidth="1"/>
    <col min="68" max="16384" width="3.7109375" style="13" customWidth="1"/>
  </cols>
  <sheetData>
    <row r="2" spans="63:64" ht="12.75">
      <c r="BK2" s="14"/>
      <c r="BL2" s="48"/>
    </row>
    <row r="3" spans="61:66" ht="12.75">
      <c r="BI3" s="14" t="s">
        <v>89</v>
      </c>
      <c r="BK3" s="14" t="s">
        <v>177</v>
      </c>
      <c r="BL3" s="50"/>
      <c r="BN3" s="13" t="s">
        <v>179</v>
      </c>
    </row>
    <row r="4" spans="63:66" ht="12.75">
      <c r="BK4" s="14" t="s">
        <v>178</v>
      </c>
      <c r="BL4" s="49"/>
      <c r="BN4" s="13" t="s">
        <v>103</v>
      </c>
    </row>
    <row r="5" spans="1:6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48" t="s">
        <v>151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38</v>
      </c>
      <c r="AX8" s="14"/>
      <c r="AY8" s="14" t="s">
        <v>157</v>
      </c>
      <c r="AZ8" s="50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 t="s">
        <v>159</v>
      </c>
      <c r="AZ9" s="49"/>
      <c r="BA9" s="14"/>
      <c r="BB9" s="14"/>
      <c r="BC9" s="14"/>
      <c r="BD9" s="14"/>
      <c r="BE9" s="14"/>
      <c r="BF9" s="14"/>
      <c r="BG9" s="14"/>
      <c r="BH9" s="14"/>
      <c r="BI9" s="14"/>
      <c r="BK9" s="14"/>
      <c r="BL9" s="14"/>
      <c r="BM9" s="14"/>
    </row>
    <row r="10" spans="1:65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 t="s">
        <v>176</v>
      </c>
      <c r="BG11" s="14"/>
      <c r="BH11" s="14"/>
      <c r="BI11" s="14"/>
      <c r="BJ11" s="14"/>
      <c r="BK11" s="14"/>
      <c r="BL11" s="14"/>
      <c r="BM11" s="14"/>
    </row>
    <row r="12" spans="1:65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 t="s">
        <v>145</v>
      </c>
      <c r="BB12" s="14"/>
      <c r="BC12" s="14"/>
      <c r="BD12" s="14"/>
      <c r="BE12" s="14"/>
      <c r="BF12" s="14" t="s">
        <v>173</v>
      </c>
      <c r="BG12" s="14"/>
      <c r="BH12" s="14"/>
      <c r="BI12" s="14"/>
      <c r="BJ12" s="14"/>
      <c r="BK12" s="14"/>
      <c r="BL12" s="14"/>
      <c r="BM12" s="14"/>
    </row>
    <row r="13" spans="1:65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5"/>
      <c r="AD13" s="5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 t="s">
        <v>154</v>
      </c>
      <c r="BA13" s="14"/>
      <c r="BB13" s="14"/>
      <c r="BC13" s="14"/>
      <c r="BD13" s="14"/>
      <c r="BE13" s="14"/>
      <c r="BF13" s="14" t="s">
        <v>172</v>
      </c>
      <c r="BG13" s="14"/>
      <c r="BH13" s="14"/>
      <c r="BI13" s="14"/>
      <c r="BJ13" s="14"/>
      <c r="BK13" s="14"/>
      <c r="BL13" s="14"/>
      <c r="BM13" s="14"/>
    </row>
    <row r="14" spans="1:65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5"/>
      <c r="AD14" s="5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 t="s">
        <v>155</v>
      </c>
      <c r="BA14" s="14"/>
      <c r="BB14" s="14" t="s">
        <v>174</v>
      </c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pans="1:65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5"/>
      <c r="AD15" s="5"/>
      <c r="AE15" s="14"/>
      <c r="AF15" s="14"/>
      <c r="AG15" s="14"/>
      <c r="AH15" s="14"/>
      <c r="AI15" s="14"/>
      <c r="AJ15" s="14"/>
      <c r="AK15" s="14"/>
      <c r="AL15" s="14"/>
      <c r="AM15" s="17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 t="s">
        <v>156</v>
      </c>
      <c r="BA15" s="14"/>
      <c r="BB15" s="14" t="s">
        <v>175</v>
      </c>
      <c r="BC15" s="14"/>
      <c r="BD15" s="14"/>
      <c r="BE15" s="14"/>
      <c r="BF15" s="14"/>
      <c r="BG15" s="14" t="s">
        <v>144</v>
      </c>
      <c r="BH15" s="14"/>
      <c r="BI15" s="14"/>
      <c r="BJ15" s="14"/>
      <c r="BK15" s="14"/>
      <c r="BL15" s="14"/>
      <c r="BM15" s="14"/>
    </row>
    <row r="16" spans="1:65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pans="1:65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 t="s">
        <v>39</v>
      </c>
      <c r="AW19" s="14"/>
      <c r="AX19" s="14"/>
      <c r="AY19" s="14" t="s">
        <v>40</v>
      </c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 t="s">
        <v>158</v>
      </c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 t="s">
        <v>170</v>
      </c>
      <c r="BL22" s="14"/>
      <c r="BM22" s="14"/>
    </row>
    <row r="23" spans="1:65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 t="s">
        <v>94</v>
      </c>
      <c r="BF23" s="14"/>
      <c r="BG23" s="14"/>
      <c r="BH23" s="14"/>
      <c r="BI23" s="14"/>
      <c r="BJ23" s="14" t="s">
        <v>87</v>
      </c>
      <c r="BK23" s="14"/>
      <c r="BL23" s="14"/>
      <c r="BM23" s="14"/>
    </row>
    <row r="24" spans="1:65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L24" s="14"/>
      <c r="BM24" s="14"/>
    </row>
    <row r="25" spans="1:65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pans="1:65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 t="s">
        <v>85</v>
      </c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</row>
    <row r="27" spans="1:65" ht="12.75">
      <c r="A27" s="14"/>
      <c r="B27" s="14"/>
      <c r="C27" s="14"/>
      <c r="D27" s="14"/>
      <c r="E27" s="14"/>
      <c r="F27" s="14"/>
      <c r="G27" s="14"/>
      <c r="H27" s="14"/>
      <c r="I27" s="14"/>
      <c r="J27" s="14" t="s">
        <v>42</v>
      </c>
      <c r="K27" s="14"/>
      <c r="L27" s="14"/>
      <c r="M27" s="14"/>
      <c r="N27" s="14"/>
      <c r="O27" s="14" t="s">
        <v>51</v>
      </c>
      <c r="P27" s="14"/>
      <c r="Q27" s="14"/>
      <c r="R27" s="14"/>
      <c r="S27" s="14"/>
      <c r="T27" s="14" t="s">
        <v>52</v>
      </c>
      <c r="U27" s="14"/>
      <c r="V27" s="14"/>
      <c r="W27" s="14"/>
      <c r="X27" s="14"/>
      <c r="Y27" s="14" t="s">
        <v>62</v>
      </c>
      <c r="Z27" s="14"/>
      <c r="AA27" s="14"/>
      <c r="AB27" s="14"/>
      <c r="AC27" s="14"/>
      <c r="AD27" s="14"/>
      <c r="AE27" s="14" t="s">
        <v>63</v>
      </c>
      <c r="AF27" s="14"/>
      <c r="AG27" s="14"/>
      <c r="AH27" s="14"/>
      <c r="AI27" s="14"/>
      <c r="AJ27" s="14" t="s">
        <v>73</v>
      </c>
      <c r="AK27" s="14"/>
      <c r="AL27" s="14"/>
      <c r="AM27" s="14"/>
      <c r="AN27" s="14"/>
      <c r="AO27" s="14" t="s">
        <v>74</v>
      </c>
      <c r="AP27" s="14"/>
      <c r="AQ27" s="14"/>
      <c r="AR27" s="14"/>
      <c r="AS27" s="14"/>
      <c r="AT27" s="14" t="s">
        <v>84</v>
      </c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12.75">
      <c r="A28" s="14"/>
      <c r="B28" s="14"/>
      <c r="C28" s="14"/>
      <c r="D28" s="5"/>
      <c r="E28" s="5"/>
      <c r="F28" s="14"/>
      <c r="G28" s="14"/>
      <c r="H28" s="14"/>
      <c r="I28" s="5"/>
      <c r="J28" s="5"/>
      <c r="K28" s="14"/>
      <c r="L28" s="14"/>
      <c r="M28" s="14"/>
      <c r="N28" s="5"/>
      <c r="O28" s="5"/>
      <c r="P28" s="14"/>
      <c r="Q28" s="14"/>
      <c r="R28" s="14"/>
      <c r="S28" s="5"/>
      <c r="T28" s="5"/>
      <c r="U28" s="14"/>
      <c r="V28" s="14"/>
      <c r="W28" s="14"/>
      <c r="X28" s="5"/>
      <c r="Y28" s="5"/>
      <c r="Z28" s="14"/>
      <c r="AA28" s="14"/>
      <c r="AB28" s="14"/>
      <c r="AC28" s="5"/>
      <c r="AD28" s="5"/>
      <c r="AE28" s="14"/>
      <c r="AF28" s="14"/>
      <c r="AG28" s="14"/>
      <c r="AH28" s="5"/>
      <c r="AI28" s="5"/>
      <c r="AJ28" s="14"/>
      <c r="AK28" s="14"/>
      <c r="AL28" s="14"/>
      <c r="AM28" s="5"/>
      <c r="AN28" s="5"/>
      <c r="AO28" s="14"/>
      <c r="AP28" s="14"/>
      <c r="AQ28" s="5"/>
      <c r="AR28" s="5"/>
      <c r="AS28" s="14"/>
      <c r="AT28" s="14"/>
      <c r="AU28" s="14"/>
      <c r="AV28" s="5"/>
      <c r="AW28" s="5"/>
      <c r="AX28" s="14"/>
      <c r="AY28" s="14"/>
      <c r="AZ28" s="14" t="s">
        <v>152</v>
      </c>
      <c r="BA28" s="5"/>
      <c r="BB28" s="5"/>
      <c r="BC28" s="14"/>
      <c r="BD28" s="14"/>
      <c r="BE28" s="14"/>
      <c r="BF28" s="5"/>
      <c r="BG28" s="5"/>
      <c r="BH28" s="14"/>
      <c r="BI28" s="14"/>
      <c r="BJ28" s="14"/>
      <c r="BK28" s="5"/>
      <c r="BL28" s="14"/>
      <c r="BM28" s="14"/>
    </row>
    <row r="29" spans="1:67" ht="12.75">
      <c r="A29" s="14"/>
      <c r="B29" s="14"/>
      <c r="C29" s="14"/>
      <c r="D29" s="5"/>
      <c r="E29" s="5"/>
      <c r="F29" s="14"/>
      <c r="G29" s="14"/>
      <c r="H29" s="14"/>
      <c r="I29" s="104" t="s">
        <v>166</v>
      </c>
      <c r="J29" s="5"/>
      <c r="K29" s="14"/>
      <c r="L29" s="14"/>
      <c r="M29" s="14"/>
      <c r="N29" s="104" t="s">
        <v>162</v>
      </c>
      <c r="O29" s="5"/>
      <c r="P29" s="14"/>
      <c r="Q29" s="14"/>
      <c r="R29" s="14"/>
      <c r="S29" s="104" t="s">
        <v>167</v>
      </c>
      <c r="T29" s="5"/>
      <c r="U29" s="14"/>
      <c r="V29" s="14"/>
      <c r="W29" s="14"/>
      <c r="X29" s="104" t="s">
        <v>163</v>
      </c>
      <c r="Y29" s="5"/>
      <c r="Z29" s="14"/>
      <c r="AA29" s="14"/>
      <c r="AB29" s="14"/>
      <c r="AC29" s="5"/>
      <c r="AD29" s="104" t="s">
        <v>168</v>
      </c>
      <c r="AE29" s="14"/>
      <c r="AF29" s="14"/>
      <c r="AG29" s="14"/>
      <c r="AH29" s="5"/>
      <c r="AI29" s="104" t="s">
        <v>164</v>
      </c>
      <c r="AJ29" s="14"/>
      <c r="AK29" s="14"/>
      <c r="AL29" s="14"/>
      <c r="AM29" s="5"/>
      <c r="AN29" s="5"/>
      <c r="AO29" s="14" t="s">
        <v>169</v>
      </c>
      <c r="AP29" s="14"/>
      <c r="AQ29" s="5"/>
      <c r="AR29" s="5"/>
      <c r="AS29" s="14" t="s">
        <v>165</v>
      </c>
      <c r="AT29" s="14"/>
      <c r="AU29" s="14"/>
      <c r="AV29" s="5"/>
      <c r="AW29" s="5"/>
      <c r="AX29" s="14"/>
      <c r="AY29" s="14"/>
      <c r="AZ29" s="14"/>
      <c r="BA29" s="5"/>
      <c r="BB29" s="5"/>
      <c r="BC29" s="14"/>
      <c r="BD29" s="14"/>
      <c r="BE29" s="14" t="s">
        <v>161</v>
      </c>
      <c r="BF29" s="5"/>
      <c r="BG29" s="5"/>
      <c r="BH29" s="14"/>
      <c r="BI29" s="14"/>
      <c r="BJ29" s="14"/>
      <c r="BK29" s="5"/>
      <c r="BL29" s="14"/>
      <c r="BM29" s="14"/>
      <c r="BN29" s="14"/>
      <c r="BO29" s="48"/>
    </row>
    <row r="30" spans="1:67" ht="12.75">
      <c r="A30" s="14"/>
      <c r="B30" s="14"/>
      <c r="C30" s="14"/>
      <c r="D30" s="5"/>
      <c r="E30" s="5"/>
      <c r="F30" s="14"/>
      <c r="G30" s="14"/>
      <c r="H30" s="14"/>
      <c r="I30" s="5"/>
      <c r="J30" s="5"/>
      <c r="K30" s="14"/>
      <c r="L30" s="14"/>
      <c r="M30" s="14"/>
      <c r="N30" s="5"/>
      <c r="O30" s="5"/>
      <c r="P30" s="14"/>
      <c r="Q30" s="14"/>
      <c r="R30" s="14"/>
      <c r="S30" s="5"/>
      <c r="T30" s="5"/>
      <c r="U30" s="14"/>
      <c r="V30" s="14"/>
      <c r="W30" s="14"/>
      <c r="X30" s="5"/>
      <c r="Y30" s="5"/>
      <c r="Z30" s="14"/>
      <c r="AA30" s="14"/>
      <c r="AB30" s="14"/>
      <c r="AC30" s="5"/>
      <c r="AD30" s="5"/>
      <c r="AE30" s="14"/>
      <c r="AF30" s="14"/>
      <c r="AG30" s="14"/>
      <c r="AH30" s="5"/>
      <c r="AI30" s="5"/>
      <c r="AJ30" s="14"/>
      <c r="AK30" s="14"/>
      <c r="AL30" s="14"/>
      <c r="AM30" s="5"/>
      <c r="AN30" s="5"/>
      <c r="AO30" s="14"/>
      <c r="AP30" s="14"/>
      <c r="AQ30" s="5"/>
      <c r="AR30" s="5"/>
      <c r="AS30" s="14"/>
      <c r="AT30" s="14"/>
      <c r="AU30" s="14"/>
      <c r="AV30" s="5"/>
      <c r="AW30" s="5"/>
      <c r="AX30" s="14"/>
      <c r="AY30" s="14"/>
      <c r="AZ30" s="14"/>
      <c r="BA30" s="5" t="s">
        <v>86</v>
      </c>
      <c r="BB30" s="5"/>
      <c r="BC30" s="14"/>
      <c r="BD30" s="14"/>
      <c r="BE30" s="14"/>
      <c r="BF30" s="5"/>
      <c r="BG30" s="5"/>
      <c r="BH30" s="14"/>
      <c r="BI30" s="14"/>
      <c r="BJ30" s="14"/>
      <c r="BK30" s="5"/>
      <c r="BL30" s="14"/>
      <c r="BM30" s="14"/>
      <c r="BN30" s="14"/>
      <c r="BO30" s="50"/>
    </row>
    <row r="31" spans="1:67" ht="12.75">
      <c r="A31" s="14"/>
      <c r="B31" s="14"/>
      <c r="C31" s="14"/>
      <c r="D31" s="14"/>
      <c r="E31" s="17"/>
      <c r="F31" s="14"/>
      <c r="G31" s="14"/>
      <c r="H31" s="14"/>
      <c r="I31" s="14"/>
      <c r="J31" s="17"/>
      <c r="K31" s="14"/>
      <c r="L31" s="14"/>
      <c r="M31" s="14"/>
      <c r="N31" s="14"/>
      <c r="O31" s="17"/>
      <c r="P31" s="14"/>
      <c r="Q31" s="14"/>
      <c r="R31" s="14"/>
      <c r="S31" s="14"/>
      <c r="T31" s="17"/>
      <c r="U31" s="14"/>
      <c r="V31" s="14"/>
      <c r="W31" s="14"/>
      <c r="X31" s="14"/>
      <c r="Y31" s="17"/>
      <c r="Z31" s="14"/>
      <c r="AA31" s="14"/>
      <c r="AB31" s="14"/>
      <c r="AC31" s="14"/>
      <c r="AD31" s="17"/>
      <c r="AE31" s="14"/>
      <c r="AF31" s="14"/>
      <c r="AG31" s="14"/>
      <c r="AH31" s="14"/>
      <c r="AI31" s="17"/>
      <c r="AJ31" s="14"/>
      <c r="AK31" s="14"/>
      <c r="AL31" s="14"/>
      <c r="AM31" s="14"/>
      <c r="AN31" s="17"/>
      <c r="AO31" s="14"/>
      <c r="AP31" s="14"/>
      <c r="AQ31" s="14"/>
      <c r="AR31" s="17"/>
      <c r="AS31" s="14"/>
      <c r="AT31" s="14"/>
      <c r="AU31" s="14"/>
      <c r="AV31" s="14"/>
      <c r="AW31" s="17"/>
      <c r="AX31" s="14"/>
      <c r="AY31" s="14"/>
      <c r="AZ31" s="14"/>
      <c r="BA31" s="14"/>
      <c r="BB31" s="17"/>
      <c r="BC31" s="14"/>
      <c r="BD31" s="14"/>
      <c r="BE31" s="14"/>
      <c r="BF31" s="14"/>
      <c r="BG31" s="17"/>
      <c r="BH31" s="14"/>
      <c r="BI31" s="14"/>
      <c r="BJ31" s="14"/>
      <c r="BK31" s="14"/>
      <c r="BL31" s="14"/>
      <c r="BM31" s="14"/>
      <c r="BN31" s="14"/>
      <c r="BO31" s="49"/>
    </row>
    <row r="32" spans="1:65" ht="12.75">
      <c r="A32" s="14"/>
      <c r="B32" s="14"/>
      <c r="C32" s="14"/>
      <c r="D32" s="14"/>
      <c r="E32" s="14"/>
      <c r="F32" s="14"/>
      <c r="G32" s="10"/>
      <c r="H32" s="10"/>
      <c r="I32" s="14"/>
      <c r="J32" s="14"/>
      <c r="K32" s="14"/>
      <c r="L32" s="14"/>
      <c r="M32" s="14"/>
      <c r="N32" s="14"/>
      <c r="O32" s="14"/>
      <c r="P32" s="14"/>
      <c r="Q32" s="10"/>
      <c r="R32" s="10"/>
      <c r="S32" s="14"/>
      <c r="T32" s="14"/>
      <c r="U32" s="14"/>
      <c r="V32" s="14"/>
      <c r="W32" s="14"/>
      <c r="X32" s="14"/>
      <c r="Y32" s="14"/>
      <c r="Z32" s="14"/>
      <c r="AA32" s="10"/>
      <c r="AB32" s="10"/>
      <c r="AC32" s="14"/>
      <c r="AD32" s="14"/>
      <c r="AE32" s="14"/>
      <c r="AF32" s="14"/>
      <c r="AG32" s="14"/>
      <c r="AH32" s="14"/>
      <c r="AI32" s="14"/>
      <c r="AJ32" s="14"/>
      <c r="AK32" s="10"/>
      <c r="AL32" s="10"/>
      <c r="AM32" s="14"/>
      <c r="AN32" s="14"/>
      <c r="AO32" s="14"/>
      <c r="AP32" s="14"/>
      <c r="AQ32" s="14"/>
      <c r="AR32" s="14"/>
      <c r="AS32" s="14"/>
      <c r="AT32" s="10"/>
      <c r="AU32" s="10"/>
      <c r="AV32" s="14"/>
      <c r="AW32" s="14"/>
      <c r="AX32" s="14"/>
      <c r="AY32" s="14"/>
      <c r="AZ32" s="14"/>
      <c r="BA32" s="14"/>
      <c r="BB32" s="14"/>
      <c r="BC32" s="14"/>
      <c r="BD32" s="10"/>
      <c r="BE32" s="10"/>
      <c r="BF32" s="14"/>
      <c r="BG32" s="14"/>
      <c r="BH32" s="14"/>
      <c r="BI32" s="14"/>
      <c r="BJ32" s="14"/>
      <c r="BK32" s="14"/>
      <c r="BL32" s="14"/>
      <c r="BM32" s="14"/>
    </row>
    <row r="33" spans="1:69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 t="s">
        <v>88</v>
      </c>
      <c r="BL33" s="14"/>
      <c r="BM33" s="14"/>
      <c r="BN33" s="13" t="s">
        <v>160</v>
      </c>
      <c r="BQ33" s="13" t="s">
        <v>119</v>
      </c>
    </row>
    <row r="34" spans="1:69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 t="s">
        <v>41</v>
      </c>
      <c r="AX34" s="14" t="s">
        <v>153</v>
      </c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3" t="s">
        <v>171</v>
      </c>
      <c r="BQ34" s="13" t="s">
        <v>135</v>
      </c>
    </row>
    <row r="35" spans="1:65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1"/>
      <c r="BI35" s="11"/>
      <c r="BJ35" s="14"/>
      <c r="BK35" s="14"/>
      <c r="BL35" s="14"/>
      <c r="BM35" s="14"/>
    </row>
    <row r="36" spans="1:65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7"/>
      <c r="BG36" s="14"/>
      <c r="BH36" s="14"/>
      <c r="BI36" s="14"/>
      <c r="BJ36" s="14"/>
      <c r="BK36" s="14"/>
      <c r="BL36" s="14"/>
      <c r="BM36" s="14"/>
    </row>
    <row r="37" spans="1:65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</row>
    <row r="38" spans="1:65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</row>
    <row r="39" spans="1:65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</row>
    <row r="40" spans="1:65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</row>
    <row r="41" spans="1:65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</row>
    <row r="42" spans="1:65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</row>
    <row r="43" spans="1:65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5"/>
      <c r="AT43" s="5"/>
      <c r="AU43" s="8"/>
      <c r="AV43" s="8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</row>
    <row r="44" spans="1:65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5"/>
      <c r="AT44" s="5"/>
      <c r="AU44" s="4"/>
      <c r="AV44" s="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</row>
    <row r="45" spans="1:65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5"/>
      <c r="AT45" s="5"/>
      <c r="AU45" s="4"/>
      <c r="AV45" s="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</row>
    <row r="46" spans="1:65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</row>
    <row r="47" spans="1:65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</row>
    <row r="48" spans="1:65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</row>
    <row r="49" spans="1:65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</row>
    <row r="50" spans="1:65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</row>
    <row r="52" spans="1:65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</row>
    <row r="53" spans="1:6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</row>
    <row r="54" spans="1:6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</row>
    <row r="55" spans="1:6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5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</row>
    <row r="56" spans="1:65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</row>
    <row r="57" spans="1:65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6"/>
      <c r="AP57" s="6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</row>
    <row r="58" spans="1:65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7"/>
      <c r="AP58" s="8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2"/>
      <c r="BG58" s="12"/>
      <c r="BH58" s="14"/>
      <c r="BI58" s="14"/>
      <c r="BJ58" s="14"/>
      <c r="BK58" s="14"/>
      <c r="BL58" s="14"/>
      <c r="BM58" s="14"/>
    </row>
    <row r="59" spans="1:6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2"/>
      <c r="AD59" s="12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2"/>
      <c r="BG59" s="12"/>
      <c r="BH59" s="14"/>
      <c r="BI59" s="14"/>
      <c r="BJ59" s="14"/>
      <c r="BK59" s="14"/>
      <c r="BL59" s="14"/>
      <c r="BM59" s="14"/>
    </row>
    <row r="60" spans="1:65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2"/>
      <c r="AD60" s="12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2"/>
      <c r="BG60" s="12"/>
      <c r="BH60" s="14"/>
      <c r="BI60" s="14"/>
      <c r="BJ60" s="14"/>
      <c r="BK60" s="14"/>
      <c r="BL60" s="14"/>
      <c r="BM60" s="14"/>
    </row>
    <row r="61" spans="1:65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2"/>
      <c r="AD61" s="12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2"/>
      <c r="AX61" s="12"/>
      <c r="AY61" s="14"/>
      <c r="AZ61" s="14"/>
      <c r="BA61" s="14"/>
      <c r="BB61" s="14"/>
      <c r="BC61" s="14"/>
      <c r="BD61" s="14"/>
      <c r="BE61" s="14"/>
      <c r="BF61" s="12"/>
      <c r="BG61" s="12"/>
      <c r="BH61" s="14"/>
      <c r="BI61" s="14"/>
      <c r="BJ61" s="14"/>
      <c r="BK61" s="14"/>
      <c r="BL61" s="14"/>
      <c r="BM61" s="14"/>
    </row>
    <row r="62" spans="1:65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2"/>
      <c r="AD62" s="12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0"/>
      <c r="AQ62" s="10"/>
      <c r="AR62" s="14"/>
      <c r="AS62" s="14"/>
      <c r="AT62" s="14"/>
      <c r="AU62" s="14"/>
      <c r="AV62" s="14"/>
      <c r="AW62" s="12"/>
      <c r="AX62" s="12"/>
      <c r="AY62" s="14"/>
      <c r="AZ62" s="14"/>
      <c r="BA62" s="14"/>
      <c r="BB62" s="14"/>
      <c r="BC62" s="14"/>
      <c r="BD62" s="14"/>
      <c r="BE62" s="14"/>
      <c r="BF62" s="12"/>
      <c r="BG62" s="12"/>
      <c r="BH62" s="14"/>
      <c r="BI62" s="14"/>
      <c r="BJ62" s="14"/>
      <c r="BK62" s="14"/>
      <c r="BL62" s="14"/>
      <c r="BM62" s="14"/>
    </row>
    <row r="63" spans="1:65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2"/>
      <c r="AD63" s="12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</row>
    <row r="64" spans="1:65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</row>
    <row r="65" spans="1:65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</row>
    <row r="66" spans="1:65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</row>
    <row r="67" spans="1:65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</row>
    <row r="68" spans="1:65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</row>
    <row r="69" spans="1:65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</row>
    <row r="70" spans="1:65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2"/>
      <c r="BG70" s="12"/>
      <c r="BH70" s="14"/>
      <c r="BI70" s="14"/>
      <c r="BJ70" s="14"/>
      <c r="BK70" s="14"/>
      <c r="BL70" s="14"/>
      <c r="BM70" s="14"/>
    </row>
    <row r="71" spans="1:65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2"/>
      <c r="AW71" s="12"/>
      <c r="AX71" s="14"/>
      <c r="AY71" s="14"/>
      <c r="AZ71" s="14"/>
      <c r="BA71" s="14"/>
      <c r="BB71" s="14"/>
      <c r="BC71" s="14"/>
      <c r="BD71" s="14"/>
      <c r="BE71" s="14"/>
      <c r="BF71" s="12"/>
      <c r="BG71" s="12"/>
      <c r="BH71" s="14"/>
      <c r="BI71" s="14"/>
      <c r="BJ71" s="14"/>
      <c r="BK71" s="14"/>
      <c r="BL71" s="14"/>
      <c r="BM71" s="14"/>
    </row>
    <row r="72" spans="1:65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2"/>
      <c r="AW72" s="12"/>
      <c r="AX72" s="14"/>
      <c r="AY72" s="14"/>
      <c r="AZ72" s="14"/>
      <c r="BA72" s="14"/>
      <c r="BB72" s="14"/>
      <c r="BC72" s="14"/>
      <c r="BD72" s="14"/>
      <c r="BE72" s="14"/>
      <c r="BF72" s="12"/>
      <c r="BG72" s="12"/>
      <c r="BH72" s="14"/>
      <c r="BI72" s="14"/>
      <c r="BJ72" s="14"/>
      <c r="BK72" s="14"/>
      <c r="BL72" s="14"/>
      <c r="BM72" s="14"/>
    </row>
    <row r="73" spans="1:65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2"/>
      <c r="AW73" s="12"/>
      <c r="AX73" s="14"/>
      <c r="AY73" s="14"/>
      <c r="AZ73" s="14"/>
      <c r="BA73" s="14"/>
      <c r="BB73" s="14"/>
      <c r="BC73" s="14"/>
      <c r="BD73" s="14"/>
      <c r="BE73" s="14"/>
      <c r="BF73" s="12"/>
      <c r="BG73" s="12"/>
      <c r="BH73" s="14"/>
      <c r="BI73" s="14"/>
      <c r="BJ73" s="14"/>
      <c r="BK73" s="14"/>
      <c r="BL73" s="14"/>
      <c r="BM73" s="14"/>
    </row>
    <row r="74" spans="1:65" ht="12.75">
      <c r="A74" s="14"/>
      <c r="B74" s="14"/>
      <c r="C74" s="14"/>
      <c r="D74" s="12"/>
      <c r="E74" s="12"/>
      <c r="F74" s="14"/>
      <c r="G74" s="14"/>
      <c r="H74" s="14"/>
      <c r="I74" s="12"/>
      <c r="J74" s="12"/>
      <c r="K74" s="14"/>
      <c r="L74" s="14"/>
      <c r="M74" s="14"/>
      <c r="N74" s="12"/>
      <c r="O74" s="12"/>
      <c r="P74" s="14"/>
      <c r="Q74" s="14"/>
      <c r="R74" s="14"/>
      <c r="S74" s="12"/>
      <c r="T74" s="12"/>
      <c r="U74" s="14"/>
      <c r="V74" s="14"/>
      <c r="W74" s="14"/>
      <c r="X74" s="12"/>
      <c r="Y74" s="12"/>
      <c r="Z74" s="14"/>
      <c r="AA74" s="14"/>
      <c r="AB74" s="14"/>
      <c r="AC74" s="12"/>
      <c r="AD74" s="12"/>
      <c r="AE74" s="14"/>
      <c r="AF74" s="14"/>
      <c r="AG74" s="14"/>
      <c r="AH74" s="12"/>
      <c r="AI74" s="12"/>
      <c r="AJ74" s="14"/>
      <c r="AK74" s="14"/>
      <c r="AL74" s="14"/>
      <c r="AM74" s="12"/>
      <c r="AN74" s="12"/>
      <c r="AO74" s="14"/>
      <c r="AP74" s="14"/>
      <c r="AQ74" s="14"/>
      <c r="AR74" s="12"/>
      <c r="AS74" s="12"/>
      <c r="AT74" s="14"/>
      <c r="AU74" s="14"/>
      <c r="AV74" s="12"/>
      <c r="AW74" s="12"/>
      <c r="AX74" s="16"/>
      <c r="AY74" s="14"/>
      <c r="AZ74" s="14"/>
      <c r="BA74" s="14"/>
      <c r="BB74" s="14"/>
      <c r="BC74" s="14"/>
      <c r="BD74" s="14"/>
      <c r="BE74" s="14"/>
      <c r="BF74" s="12"/>
      <c r="BG74" s="12"/>
      <c r="BH74" s="14"/>
      <c r="BI74" s="14"/>
      <c r="BJ74" s="14"/>
      <c r="BK74" s="14"/>
      <c r="BL74" s="14"/>
      <c r="BM74" s="14"/>
    </row>
    <row r="75" spans="1:65" ht="12.75">
      <c r="A75" s="14"/>
      <c r="B75" s="14"/>
      <c r="C75" s="14"/>
      <c r="D75" s="12"/>
      <c r="E75" s="12"/>
      <c r="F75" s="14"/>
      <c r="G75" s="14"/>
      <c r="H75" s="14"/>
      <c r="I75" s="12"/>
      <c r="J75" s="12"/>
      <c r="K75" s="14"/>
      <c r="L75" s="14"/>
      <c r="M75" s="14"/>
      <c r="N75" s="12"/>
      <c r="O75" s="12"/>
      <c r="P75" s="14"/>
      <c r="Q75" s="14"/>
      <c r="R75" s="14"/>
      <c r="S75" s="12"/>
      <c r="T75" s="12"/>
      <c r="U75" s="14"/>
      <c r="V75" s="14"/>
      <c r="W75" s="14"/>
      <c r="X75" s="12"/>
      <c r="Y75" s="12"/>
      <c r="Z75" s="14"/>
      <c r="AA75" s="14"/>
      <c r="AB75" s="14"/>
      <c r="AC75" s="12"/>
      <c r="AD75" s="12"/>
      <c r="AE75" s="14"/>
      <c r="AF75" s="14"/>
      <c r="AG75" s="14"/>
      <c r="AH75" s="12"/>
      <c r="AI75" s="12"/>
      <c r="AJ75" s="14"/>
      <c r="AK75" s="14"/>
      <c r="AL75" s="14"/>
      <c r="AM75" s="12"/>
      <c r="AN75" s="12"/>
      <c r="AO75" s="14"/>
      <c r="AP75" s="14"/>
      <c r="AQ75" s="14"/>
      <c r="AR75" s="12"/>
      <c r="AS75" s="12"/>
      <c r="AT75" s="14"/>
      <c r="AU75" s="14"/>
      <c r="AV75" s="12"/>
      <c r="AW75" s="12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</row>
    <row r="76" spans="1:65" ht="12.75">
      <c r="A76" s="14"/>
      <c r="B76" s="14"/>
      <c r="C76" s="14"/>
      <c r="D76" s="12"/>
      <c r="E76" s="12"/>
      <c r="F76" s="14"/>
      <c r="G76" s="14"/>
      <c r="H76" s="14"/>
      <c r="I76" s="12"/>
      <c r="J76" s="12"/>
      <c r="K76" s="14"/>
      <c r="L76" s="14"/>
      <c r="M76" s="14"/>
      <c r="N76" s="12"/>
      <c r="O76" s="12"/>
      <c r="P76" s="14"/>
      <c r="Q76" s="14"/>
      <c r="R76" s="14"/>
      <c r="S76" s="12"/>
      <c r="T76" s="12"/>
      <c r="U76" s="14"/>
      <c r="V76" s="14"/>
      <c r="W76" s="14"/>
      <c r="X76" s="12"/>
      <c r="Y76" s="12"/>
      <c r="Z76" s="14"/>
      <c r="AA76" s="14"/>
      <c r="AB76" s="14"/>
      <c r="AC76" s="12"/>
      <c r="AD76" s="12"/>
      <c r="AE76" s="14"/>
      <c r="AF76" s="14"/>
      <c r="AG76" s="14"/>
      <c r="AH76" s="12"/>
      <c r="AI76" s="12"/>
      <c r="AJ76" s="14"/>
      <c r="AK76" s="14"/>
      <c r="AL76" s="14"/>
      <c r="AM76" s="12"/>
      <c r="AN76" s="12"/>
      <c r="AO76" s="14"/>
      <c r="AP76" s="14"/>
      <c r="AQ76" s="14"/>
      <c r="AR76" s="12"/>
      <c r="AS76" s="12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</row>
    <row r="77" spans="1:65" ht="12.75">
      <c r="A77" s="14"/>
      <c r="B77" s="14"/>
      <c r="C77" s="14"/>
      <c r="D77" s="12"/>
      <c r="E77" s="12"/>
      <c r="F77" s="14"/>
      <c r="G77" s="14"/>
      <c r="H77" s="14"/>
      <c r="I77" s="12"/>
      <c r="J77" s="12"/>
      <c r="K77" s="14"/>
      <c r="L77" s="14"/>
      <c r="M77" s="14"/>
      <c r="N77" s="12"/>
      <c r="O77" s="12"/>
      <c r="P77" s="14"/>
      <c r="Q77" s="14"/>
      <c r="R77" s="14"/>
      <c r="S77" s="12"/>
      <c r="T77" s="12"/>
      <c r="U77" s="14"/>
      <c r="V77" s="14"/>
      <c r="W77" s="14"/>
      <c r="X77" s="12"/>
      <c r="Y77" s="12"/>
      <c r="Z77" s="14"/>
      <c r="AA77" s="14"/>
      <c r="AB77" s="14"/>
      <c r="AC77" s="12"/>
      <c r="AD77" s="12"/>
      <c r="AE77" s="14"/>
      <c r="AF77" s="14"/>
      <c r="AG77" s="14"/>
      <c r="AH77" s="12"/>
      <c r="AI77" s="12"/>
      <c r="AJ77" s="14"/>
      <c r="AK77" s="14"/>
      <c r="AL77" s="14"/>
      <c r="AM77" s="12"/>
      <c r="AN77" s="12"/>
      <c r="AO77" s="14"/>
      <c r="AP77" s="14"/>
      <c r="AQ77" s="14"/>
      <c r="AR77" s="12"/>
      <c r="AS77" s="12"/>
      <c r="AT77" s="14"/>
      <c r="AU77" s="14"/>
      <c r="AV77" s="9"/>
      <c r="AW77" s="9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</row>
    <row r="78" spans="1:65" ht="12.75">
      <c r="A78" s="14"/>
      <c r="B78" s="14"/>
      <c r="C78" s="14"/>
      <c r="D78" s="12"/>
      <c r="E78" s="12"/>
      <c r="F78" s="14"/>
      <c r="G78" s="14"/>
      <c r="H78" s="14"/>
      <c r="I78" s="12"/>
      <c r="J78" s="12"/>
      <c r="K78" s="14"/>
      <c r="L78" s="14"/>
      <c r="M78" s="14"/>
      <c r="N78" s="12"/>
      <c r="O78" s="12"/>
      <c r="P78" s="14"/>
      <c r="Q78" s="14"/>
      <c r="R78" s="14"/>
      <c r="S78" s="12"/>
      <c r="T78" s="12"/>
      <c r="U78" s="14"/>
      <c r="V78" s="14"/>
      <c r="W78" s="14"/>
      <c r="X78" s="12"/>
      <c r="Y78" s="12"/>
      <c r="Z78" s="14"/>
      <c r="AA78" s="14"/>
      <c r="AB78" s="14"/>
      <c r="AC78" s="12"/>
      <c r="AD78" s="12"/>
      <c r="AE78" s="14"/>
      <c r="AF78" s="14"/>
      <c r="AG78" s="14"/>
      <c r="AH78" s="12"/>
      <c r="AI78" s="12"/>
      <c r="AJ78" s="14"/>
      <c r="AK78" s="14"/>
      <c r="AL78" s="14"/>
      <c r="AM78" s="12"/>
      <c r="AN78" s="12"/>
      <c r="AO78" s="14"/>
      <c r="AP78" s="14"/>
      <c r="AQ78" s="14"/>
      <c r="AR78" s="12"/>
      <c r="AS78" s="12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</row>
    <row r="79" spans="1:65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2"/>
      <c r="AY79" s="12"/>
      <c r="AZ79" s="14"/>
      <c r="BA79" s="14"/>
      <c r="BB79" s="14"/>
      <c r="BC79" s="14"/>
      <c r="BD79" s="14"/>
      <c r="BE79" s="14"/>
      <c r="BF79" s="14"/>
      <c r="BG79" s="14"/>
      <c r="BH79" s="12"/>
      <c r="BI79" s="12"/>
      <c r="BJ79" s="14"/>
      <c r="BK79" s="14"/>
      <c r="BL79" s="14"/>
      <c r="BM79" s="14"/>
    </row>
    <row r="80" spans="1:65" ht="12.75">
      <c r="A80" s="14"/>
      <c r="B80" s="14"/>
      <c r="C80" s="14"/>
      <c r="D80" s="14"/>
      <c r="E80" s="14"/>
      <c r="F80" s="14"/>
      <c r="G80" s="10"/>
      <c r="H80" s="10"/>
      <c r="I80" s="14"/>
      <c r="J80" s="14"/>
      <c r="K80" s="14"/>
      <c r="L80" s="14"/>
      <c r="M80" s="14"/>
      <c r="N80" s="14"/>
      <c r="O80" s="14"/>
      <c r="P80" s="14"/>
      <c r="Q80" s="10"/>
      <c r="R80" s="10"/>
      <c r="S80" s="14"/>
      <c r="T80" s="14"/>
      <c r="U80" s="14"/>
      <c r="V80" s="14"/>
      <c r="W80" s="14"/>
      <c r="X80" s="14"/>
      <c r="Y80" s="14"/>
      <c r="Z80" s="14"/>
      <c r="AA80" s="10"/>
      <c r="AB80" s="10"/>
      <c r="AC80" s="14"/>
      <c r="AD80" s="14"/>
      <c r="AE80" s="14"/>
      <c r="AF80" s="14"/>
      <c r="AG80" s="14"/>
      <c r="AH80" s="14"/>
      <c r="AI80" s="14"/>
      <c r="AJ80" s="14"/>
      <c r="AK80" s="10"/>
      <c r="AL80" s="10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2"/>
      <c r="AY80" s="12"/>
      <c r="AZ80" s="14"/>
      <c r="BA80" s="14"/>
      <c r="BB80" s="14"/>
      <c r="BC80" s="14"/>
      <c r="BD80" s="14"/>
      <c r="BE80" s="14"/>
      <c r="BF80" s="14"/>
      <c r="BG80" s="14"/>
      <c r="BH80" s="12"/>
      <c r="BI80" s="12"/>
      <c r="BJ80" s="14"/>
      <c r="BK80" s="14"/>
      <c r="BL80" s="14"/>
      <c r="BM80" s="14"/>
    </row>
    <row r="81" spans="1:65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2"/>
      <c r="AY81" s="12"/>
      <c r="AZ81" s="14"/>
      <c r="BA81" s="10"/>
      <c r="BB81" s="10"/>
      <c r="BC81" s="10"/>
      <c r="BD81" s="14"/>
      <c r="BE81" s="14"/>
      <c r="BF81" s="14"/>
      <c r="BG81" s="14"/>
      <c r="BH81" s="12"/>
      <c r="BI81" s="12"/>
      <c r="BJ81" s="14"/>
      <c r="BK81" s="14"/>
      <c r="BL81" s="14"/>
      <c r="BM81" s="14"/>
    </row>
    <row r="82" spans="1:65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2"/>
      <c r="AY82" s="12"/>
      <c r="AZ82" s="14"/>
      <c r="BA82" s="14"/>
      <c r="BB82" s="14"/>
      <c r="BC82" s="14"/>
      <c r="BD82" s="14"/>
      <c r="BE82" s="14"/>
      <c r="BF82" s="14"/>
      <c r="BG82" s="14"/>
      <c r="BH82" s="12"/>
      <c r="BI82" s="12"/>
      <c r="BJ82" s="14"/>
      <c r="BK82" s="14"/>
      <c r="BL82" s="14"/>
      <c r="BM82" s="14"/>
    </row>
    <row r="83" spans="1:65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2"/>
      <c r="AY83" s="12"/>
      <c r="AZ83" s="14"/>
      <c r="BA83" s="14"/>
      <c r="BB83" s="14"/>
      <c r="BC83" s="14"/>
      <c r="BD83" s="14"/>
      <c r="BE83" s="14"/>
      <c r="BF83" s="14"/>
      <c r="BG83" s="14"/>
      <c r="BH83" s="12"/>
      <c r="BI83" s="12"/>
      <c r="BJ83" s="14"/>
      <c r="BK83" s="14"/>
      <c r="BL83" s="14"/>
      <c r="BM83" s="14"/>
    </row>
    <row r="84" spans="1:65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</row>
    <row r="85" spans="1:65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</row>
    <row r="86" spans="1:65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</row>
    <row r="87" spans="1:65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</row>
    <row r="88" spans="1:65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</row>
    <row r="89" spans="1:65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</row>
    <row r="90" spans="1:65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</row>
    <row r="91" spans="1:65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2"/>
      <c r="AT91" s="12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</row>
    <row r="92" spans="1:65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2"/>
      <c r="AT92" s="12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</row>
    <row r="93" spans="1:65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2"/>
      <c r="AT93" s="12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</row>
    <row r="94" spans="1:65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2"/>
      <c r="AT94" s="12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</row>
    <row r="95" spans="1:65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2"/>
      <c r="AT95" s="12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</row>
    <row r="96" spans="1:65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</row>
  </sheetData>
  <printOptions/>
  <pageMargins left="0.75" right="0.75" top="1" bottom="1" header="0.5" footer="0.5"/>
  <pageSetup fitToHeight="1" fitToWidth="1" horizontalDpi="300" verticalDpi="3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3:BE133"/>
  <sheetViews>
    <sheetView tabSelected="1" zoomScale="75" zoomScaleNormal="75" workbookViewId="0" topLeftCell="A1">
      <selection activeCell="A12" sqref="A12"/>
    </sheetView>
  </sheetViews>
  <sheetFormatPr defaultColWidth="9.140625" defaultRowHeight="12.75"/>
  <cols>
    <col min="2" max="2" width="16.00390625" style="0" customWidth="1"/>
    <col min="7" max="50" width="10.7109375" style="0" bestFit="1" customWidth="1"/>
    <col min="55" max="55" width="7.7109375" style="0" customWidth="1"/>
  </cols>
  <sheetData>
    <row r="2" ht="13.5" thickBot="1"/>
    <row r="3" spans="2:57" ht="12.75">
      <c r="B3" s="69" t="s">
        <v>143</v>
      </c>
      <c r="C3" s="94" t="s">
        <v>128</v>
      </c>
      <c r="D3" s="165" t="s">
        <v>146</v>
      </c>
      <c r="E3" s="166"/>
      <c r="F3" s="19"/>
      <c r="G3" s="168" t="s">
        <v>134</v>
      </c>
      <c r="H3" s="168"/>
      <c r="I3" s="168"/>
      <c r="J3" s="168"/>
      <c r="K3" s="168"/>
      <c r="L3" s="168"/>
      <c r="M3" s="168"/>
      <c r="N3" s="168"/>
      <c r="O3" s="168"/>
      <c r="P3" s="168"/>
      <c r="Q3" s="165"/>
      <c r="R3" s="168" t="s">
        <v>133</v>
      </c>
      <c r="S3" s="168"/>
      <c r="T3" s="168"/>
      <c r="U3" s="168"/>
      <c r="V3" s="168"/>
      <c r="W3" s="168"/>
      <c r="X3" s="168"/>
      <c r="Y3" s="168"/>
      <c r="Z3" s="168"/>
      <c r="AA3" s="168"/>
      <c r="AB3" s="165"/>
      <c r="AC3" s="168" t="s">
        <v>132</v>
      </c>
      <c r="AD3" s="168"/>
      <c r="AE3" s="168"/>
      <c r="AF3" s="168"/>
      <c r="AG3" s="168"/>
      <c r="AH3" s="168"/>
      <c r="AI3" s="168"/>
      <c r="AJ3" s="168"/>
      <c r="AK3" s="168"/>
      <c r="AL3" s="168"/>
      <c r="AM3" s="165"/>
      <c r="AN3" s="168" t="s">
        <v>130</v>
      </c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 t="s">
        <v>110</v>
      </c>
      <c r="AZ3" s="168"/>
      <c r="BA3" s="168" t="s">
        <v>111</v>
      </c>
      <c r="BB3" s="168"/>
      <c r="BC3" s="96" t="s">
        <v>147</v>
      </c>
      <c r="BD3" s="168" t="s">
        <v>131</v>
      </c>
      <c r="BE3" s="169"/>
    </row>
    <row r="4" spans="2:57" ht="12.75">
      <c r="B4" s="2" t="s">
        <v>90</v>
      </c>
      <c r="C4" s="95" t="s">
        <v>38</v>
      </c>
      <c r="D4" s="74" t="s">
        <v>39</v>
      </c>
      <c r="E4" s="95" t="s">
        <v>40</v>
      </c>
      <c r="F4" s="112" t="s">
        <v>41</v>
      </c>
      <c r="G4" s="74" t="s">
        <v>42</v>
      </c>
      <c r="H4" s="74" t="s">
        <v>43</v>
      </c>
      <c r="I4" s="74" t="s">
        <v>44</v>
      </c>
      <c r="J4" s="74" t="s">
        <v>45</v>
      </c>
      <c r="K4" s="74" t="s">
        <v>46</v>
      </c>
      <c r="L4" s="74" t="s">
        <v>35</v>
      </c>
      <c r="M4" s="74" t="s">
        <v>36</v>
      </c>
      <c r="N4" s="74" t="s">
        <v>37</v>
      </c>
      <c r="O4" s="74" t="s">
        <v>49</v>
      </c>
      <c r="P4" s="74" t="s">
        <v>50</v>
      </c>
      <c r="Q4" s="95" t="s">
        <v>51</v>
      </c>
      <c r="R4" s="74" t="s">
        <v>52</v>
      </c>
      <c r="S4" s="74" t="s">
        <v>53</v>
      </c>
      <c r="T4" s="74" t="s">
        <v>54</v>
      </c>
      <c r="U4" s="74" t="s">
        <v>55</v>
      </c>
      <c r="V4" s="74" t="s">
        <v>56</v>
      </c>
      <c r="W4" s="74" t="s">
        <v>57</v>
      </c>
      <c r="X4" s="74" t="s">
        <v>58</v>
      </c>
      <c r="Y4" s="74" t="s">
        <v>59</v>
      </c>
      <c r="Z4" s="74" t="s">
        <v>60</v>
      </c>
      <c r="AA4" s="74" t="s">
        <v>61</v>
      </c>
      <c r="AB4" s="95" t="s">
        <v>62</v>
      </c>
      <c r="AC4" s="74" t="s">
        <v>63</v>
      </c>
      <c r="AD4" s="74" t="s">
        <v>64</v>
      </c>
      <c r="AE4" s="74" t="s">
        <v>65</v>
      </c>
      <c r="AF4" s="74" t="s">
        <v>66</v>
      </c>
      <c r="AG4" s="74" t="s">
        <v>67</v>
      </c>
      <c r="AH4" s="74" t="s">
        <v>68</v>
      </c>
      <c r="AI4" s="74" t="s">
        <v>69</v>
      </c>
      <c r="AJ4" s="74" t="s">
        <v>70</v>
      </c>
      <c r="AK4" s="74" t="s">
        <v>71</v>
      </c>
      <c r="AL4" s="74" t="s">
        <v>72</v>
      </c>
      <c r="AM4" s="95" t="s">
        <v>73</v>
      </c>
      <c r="AN4" s="74" t="s">
        <v>74</v>
      </c>
      <c r="AO4" s="74" t="s">
        <v>75</v>
      </c>
      <c r="AP4" s="74" t="s">
        <v>76</v>
      </c>
      <c r="AQ4" s="74" t="s">
        <v>77</v>
      </c>
      <c r="AR4" s="74" t="s">
        <v>78</v>
      </c>
      <c r="AS4" s="74" t="s">
        <v>79</v>
      </c>
      <c r="AT4" s="74" t="s">
        <v>80</v>
      </c>
      <c r="AU4" s="74" t="s">
        <v>81</v>
      </c>
      <c r="AV4" s="74" t="s">
        <v>82</v>
      </c>
      <c r="AW4" s="74" t="s">
        <v>83</v>
      </c>
      <c r="AX4" s="74" t="s">
        <v>84</v>
      </c>
      <c r="AY4" s="74" t="s">
        <v>85</v>
      </c>
      <c r="AZ4" s="74" t="s">
        <v>86</v>
      </c>
      <c r="BA4" s="74" t="s">
        <v>87</v>
      </c>
      <c r="BB4" s="74" t="s">
        <v>88</v>
      </c>
      <c r="BC4" s="74" t="s">
        <v>89</v>
      </c>
      <c r="BD4" s="74" t="s">
        <v>144</v>
      </c>
      <c r="BE4" s="79" t="s">
        <v>145</v>
      </c>
    </row>
    <row r="5" spans="2:57" ht="12.75">
      <c r="B5" s="170" t="s">
        <v>91</v>
      </c>
      <c r="C5" s="75">
        <v>1.256988021471145E-19</v>
      </c>
      <c r="D5" s="97">
        <v>0.9739149165724004</v>
      </c>
      <c r="E5" s="75">
        <v>0.014707743917840984</v>
      </c>
      <c r="F5" s="76">
        <v>0.8071971593006606</v>
      </c>
      <c r="G5" s="97">
        <v>0.8071971593006606</v>
      </c>
      <c r="H5" s="75">
        <v>0.8164927863904523</v>
      </c>
      <c r="I5" s="75">
        <v>0.8202157216856945</v>
      </c>
      <c r="J5" s="75">
        <v>0.8223405917191906</v>
      </c>
      <c r="K5" s="75">
        <v>0.8237693145987366</v>
      </c>
      <c r="L5" s="75">
        <v>0.8248230789401985</v>
      </c>
      <c r="M5" s="75">
        <v>0.8256473158712254</v>
      </c>
      <c r="N5" s="75">
        <v>0.8263185542249357</v>
      </c>
      <c r="O5" s="75">
        <v>0.8268814337889803</v>
      </c>
      <c r="P5" s="75">
        <v>0.827364019775879</v>
      </c>
      <c r="Q5" s="75">
        <v>0.8277849907465428</v>
      </c>
      <c r="R5" s="97">
        <v>0.8277849907465428</v>
      </c>
      <c r="S5" s="75">
        <v>0.8322077280882825</v>
      </c>
      <c r="T5" s="75">
        <v>0.8345028483686848</v>
      </c>
      <c r="U5" s="75">
        <v>0.8359714438396072</v>
      </c>
      <c r="V5" s="75">
        <v>0.837022290775293</v>
      </c>
      <c r="W5" s="75">
        <v>0.8378275611544608</v>
      </c>
      <c r="X5" s="75">
        <v>0.8384736618070608</v>
      </c>
      <c r="Y5" s="75">
        <v>0.839009331908082</v>
      </c>
      <c r="Z5" s="75">
        <v>0.8394644563566359</v>
      </c>
      <c r="AA5" s="75">
        <v>0.8398585420513488</v>
      </c>
      <c r="AB5" s="75">
        <v>0.8402049556877147</v>
      </c>
      <c r="AC5" s="97">
        <v>0.8402049556877147</v>
      </c>
      <c r="AD5" s="75">
        <v>0.8458140767051354</v>
      </c>
      <c r="AE5" s="75">
        <v>0.8481183894616173</v>
      </c>
      <c r="AF5" s="75">
        <v>0.8494349322860538</v>
      </c>
      <c r="AG5" s="75">
        <v>0.8503149611003674</v>
      </c>
      <c r="AH5" s="75">
        <v>0.8509586640635389</v>
      </c>
      <c r="AI5" s="75">
        <v>0.8514575534007534</v>
      </c>
      <c r="AJ5" s="75">
        <v>0.8518600175990413</v>
      </c>
      <c r="AK5" s="75">
        <v>0.8521943460620647</v>
      </c>
      <c r="AL5" s="75">
        <v>0.8524783378242657</v>
      </c>
      <c r="AM5" s="75">
        <v>0.8527238364530526</v>
      </c>
      <c r="AN5" s="97">
        <v>0.8527238364530526</v>
      </c>
      <c r="AO5" s="75">
        <v>0.8560187053387031</v>
      </c>
      <c r="AP5" s="75">
        <v>0.8576124902060815</v>
      </c>
      <c r="AQ5" s="75">
        <v>0.8585810766416135</v>
      </c>
      <c r="AR5" s="75">
        <v>0.8592462352461243</v>
      </c>
      <c r="AS5" s="75">
        <v>0.8597388208009786</v>
      </c>
      <c r="AT5" s="75">
        <v>0.8601226896082704</v>
      </c>
      <c r="AU5" s="75">
        <v>0.8604330163868504</v>
      </c>
      <c r="AV5" s="75">
        <v>0.8606909240868559</v>
      </c>
      <c r="AW5" s="75">
        <v>0.8609099437003686</v>
      </c>
      <c r="AX5" s="75">
        <v>0.8610991881273266</v>
      </c>
      <c r="AY5" s="75">
        <v>0.943411516747447</v>
      </c>
      <c r="AZ5" s="75">
        <v>0.010597203605546855</v>
      </c>
      <c r="BA5" s="75">
        <v>0.9912461859078886</v>
      </c>
      <c r="BB5" s="75">
        <v>0.01220937989703597</v>
      </c>
      <c r="BC5" s="75">
        <v>0.9912461859078886</v>
      </c>
      <c r="BD5" s="75">
        <v>0.9912461859078886</v>
      </c>
      <c r="BE5" s="80">
        <v>0.9912461859078887</v>
      </c>
    </row>
    <row r="6" spans="2:57" ht="12.75">
      <c r="B6" s="170"/>
      <c r="C6" s="76">
        <v>2.3672553705514947E-20</v>
      </c>
      <c r="D6" s="98">
        <v>0.004385390109074562</v>
      </c>
      <c r="E6" s="76">
        <v>0.0004216274975052648</v>
      </c>
      <c r="F6" s="76">
        <v>0.003696456918795278</v>
      </c>
      <c r="G6" s="98">
        <v>0.003696456918795279</v>
      </c>
      <c r="H6" s="76">
        <v>0.0036377919827058035</v>
      </c>
      <c r="I6" s="76">
        <v>0.0035916724465957345</v>
      </c>
      <c r="J6" s="76">
        <v>0.003560350764466662</v>
      </c>
      <c r="K6" s="76">
        <v>0.003537541304715461</v>
      </c>
      <c r="L6" s="76">
        <v>0.003519930266830528</v>
      </c>
      <c r="M6" s="76">
        <v>0.003505739904363785</v>
      </c>
      <c r="N6" s="76">
        <v>0.003493939916966368</v>
      </c>
      <c r="O6" s="76">
        <v>0.0034838903210706257</v>
      </c>
      <c r="P6" s="76">
        <v>0.003475170471599771</v>
      </c>
      <c r="Q6" s="76">
        <v>0.0034674909624158702</v>
      </c>
      <c r="R6" s="98">
        <v>0.0034674909624158702</v>
      </c>
      <c r="S6" s="76">
        <v>0.003499839692032806</v>
      </c>
      <c r="T6" s="76">
        <v>0.0034958861824443592</v>
      </c>
      <c r="U6" s="76">
        <v>0.0034868244477802117</v>
      </c>
      <c r="V6" s="76">
        <v>0.003477566470251203</v>
      </c>
      <c r="W6" s="76">
        <v>0.003469061703097492</v>
      </c>
      <c r="X6" s="76">
        <v>0.003461430055160868</v>
      </c>
      <c r="Y6" s="76">
        <v>0.003454599153817308</v>
      </c>
      <c r="Z6" s="76">
        <v>0.003448461090435518</v>
      </c>
      <c r="AA6" s="76">
        <v>0.003442913369899169</v>
      </c>
      <c r="AB6" s="76">
        <v>0.0034378682124766666</v>
      </c>
      <c r="AC6" s="98">
        <v>0.0034378682124766666</v>
      </c>
      <c r="AD6" s="76">
        <v>0.0035353254020491828</v>
      </c>
      <c r="AE6" s="76">
        <v>0.003545414498544465</v>
      </c>
      <c r="AF6" s="76">
        <v>0.0035440304737890784</v>
      </c>
      <c r="AG6" s="76">
        <v>0.003540536120001144</v>
      </c>
      <c r="AH6" s="76">
        <v>0.00353682370318645</v>
      </c>
      <c r="AI6" s="76">
        <v>0.003533348201095352</v>
      </c>
      <c r="AJ6" s="76">
        <v>0.0035302049641962197</v>
      </c>
      <c r="AK6" s="76">
        <v>0.0035273884899046483</v>
      </c>
      <c r="AL6" s="76">
        <v>0.003524866072636607</v>
      </c>
      <c r="AM6" s="76">
        <v>0.0035226006300706865</v>
      </c>
      <c r="AN6" s="98">
        <v>0.003522600630070686</v>
      </c>
      <c r="AO6" s="76">
        <v>0.0037938785969641</v>
      </c>
      <c r="AP6" s="76">
        <v>0.0038880187300398624</v>
      </c>
      <c r="AQ6" s="76">
        <v>0.00393567699109234</v>
      </c>
      <c r="AR6" s="76">
        <v>0.003965198851871403</v>
      </c>
      <c r="AS6" s="76">
        <v>0.003985860196789104</v>
      </c>
      <c r="AT6" s="76">
        <v>0.0040015207892069365</v>
      </c>
      <c r="AU6" s="76">
        <v>0.004014061659057177</v>
      </c>
      <c r="AV6" s="76">
        <v>0.004024508071474784</v>
      </c>
      <c r="AW6" s="76">
        <v>0.0040334674732023686</v>
      </c>
      <c r="AX6" s="76">
        <v>0.004041323772907757</v>
      </c>
      <c r="AY6" s="76">
        <v>0.0044083130533438845</v>
      </c>
      <c r="AZ6" s="76">
        <v>0.0002493633314099458</v>
      </c>
      <c r="BA6" s="76">
        <v>0.0045392861202504025</v>
      </c>
      <c r="BB6" s="76">
        <v>0.0007933414633486252</v>
      </c>
      <c r="BC6" s="76">
        <v>0.0045392861202504025</v>
      </c>
      <c r="BD6" s="76">
        <v>0.004539286120250402</v>
      </c>
      <c r="BE6" s="81">
        <v>0.0045392861202504025</v>
      </c>
    </row>
    <row r="7" spans="2:57" ht="12.75">
      <c r="B7" s="170"/>
      <c r="C7" s="76">
        <v>0.31998902680077645</v>
      </c>
      <c r="D7" s="98">
        <v>0.009664053262518318</v>
      </c>
      <c r="E7" s="76">
        <v>0.30106782263120746</v>
      </c>
      <c r="F7" s="76">
        <v>0.06031232864784384</v>
      </c>
      <c r="G7" s="98">
        <v>0.060312328647843846</v>
      </c>
      <c r="H7" s="76">
        <v>0.05632793048549381</v>
      </c>
      <c r="I7" s="76">
        <v>0.054911735841578685</v>
      </c>
      <c r="J7" s="76">
        <v>0.05414629394011135</v>
      </c>
      <c r="K7" s="76">
        <v>0.053647398830208415</v>
      </c>
      <c r="L7" s="76">
        <v>0.053286808343406857</v>
      </c>
      <c r="M7" s="76">
        <v>0.053008763484388204</v>
      </c>
      <c r="N7" s="76">
        <v>0.0527847372557203</v>
      </c>
      <c r="O7" s="76">
        <v>0.05259843334103568</v>
      </c>
      <c r="P7" s="76">
        <v>0.05243977074829255</v>
      </c>
      <c r="Q7" s="76">
        <v>0.05230212676489794</v>
      </c>
      <c r="R7" s="98">
        <v>0.05230212676489794</v>
      </c>
      <c r="S7" s="76">
        <v>0.049715524631000214</v>
      </c>
      <c r="T7" s="76">
        <v>0.04855412696518247</v>
      </c>
      <c r="U7" s="76">
        <v>0.04787099976766661</v>
      </c>
      <c r="V7" s="76">
        <v>0.04740868202496287</v>
      </c>
      <c r="W7" s="76">
        <v>0.04706829006350832</v>
      </c>
      <c r="X7" s="76">
        <v>0.04680333731939384</v>
      </c>
      <c r="Y7" s="76">
        <v>0.04658886591528614</v>
      </c>
      <c r="Z7" s="76">
        <v>0.046410158087600496</v>
      </c>
      <c r="AA7" s="76">
        <v>0.04625790775606965</v>
      </c>
      <c r="AB7" s="76">
        <v>0.04612590530105583</v>
      </c>
      <c r="AC7" s="98">
        <v>0.046125905301055835</v>
      </c>
      <c r="AD7" s="76">
        <v>0.04179030123889346</v>
      </c>
      <c r="AE7" s="76">
        <v>0.04030530633362051</v>
      </c>
      <c r="AF7" s="76">
        <v>0.03953015568483842</v>
      </c>
      <c r="AG7" s="76">
        <v>0.039038690155720625</v>
      </c>
      <c r="AH7" s="76">
        <v>0.038691194777646806</v>
      </c>
      <c r="AI7" s="76">
        <v>0.03842800435115148</v>
      </c>
      <c r="AJ7" s="76">
        <v>0.038219087079054956</v>
      </c>
      <c r="AK7" s="76">
        <v>0.038047534316077734</v>
      </c>
      <c r="AL7" s="76">
        <v>0.03790302067143232</v>
      </c>
      <c r="AM7" s="76">
        <v>0.03777884096678268</v>
      </c>
      <c r="AN7" s="98">
        <v>0.037778840966782676</v>
      </c>
      <c r="AO7" s="76">
        <v>0.03205576180061945</v>
      </c>
      <c r="AP7" s="76">
        <v>0.029714901982042064</v>
      </c>
      <c r="AQ7" s="76">
        <v>0.02839562714953631</v>
      </c>
      <c r="AR7" s="76">
        <v>0.02752061224543557</v>
      </c>
      <c r="AS7" s="76">
        <v>0.026881781237744783</v>
      </c>
      <c r="AT7" s="76">
        <v>0.02638541846196546</v>
      </c>
      <c r="AU7" s="76">
        <v>0.02598273988715067</v>
      </c>
      <c r="AV7" s="76">
        <v>0.025645638366702018</v>
      </c>
      <c r="AW7" s="76">
        <v>0.025356659031698866</v>
      </c>
      <c r="AX7" s="76">
        <v>0.02510431976854276</v>
      </c>
      <c r="AY7" s="76">
        <v>0.011770142803256911</v>
      </c>
      <c r="AZ7" s="76">
        <v>0.1628812658128617</v>
      </c>
      <c r="BA7" s="76">
        <v>0.001133050416377136</v>
      </c>
      <c r="BB7" s="76">
        <v>0.181458009727237</v>
      </c>
      <c r="BC7" s="76">
        <v>0.0011330504163771361</v>
      </c>
      <c r="BD7" s="76">
        <v>0.0011330504163771361</v>
      </c>
      <c r="BE7" s="81">
        <v>0.0011330504163771364</v>
      </c>
    </row>
    <row r="8" spans="2:57" ht="12.75">
      <c r="B8" s="170"/>
      <c r="C8" s="76">
        <v>0.5599196695941575</v>
      </c>
      <c r="D8" s="98">
        <v>0.009266617588326939</v>
      </c>
      <c r="E8" s="76">
        <v>0.5541989812498339</v>
      </c>
      <c r="F8" s="76">
        <v>0.10398014494509779</v>
      </c>
      <c r="G8" s="98">
        <v>0.10398014494509779</v>
      </c>
      <c r="H8" s="76">
        <v>0.08408875321718623</v>
      </c>
      <c r="I8" s="76">
        <v>0.07592864135454477</v>
      </c>
      <c r="J8" s="76">
        <v>0.07122425150357461</v>
      </c>
      <c r="K8" s="76">
        <v>0.06804362514428329</v>
      </c>
      <c r="L8" s="76">
        <v>0.06568949990451188</v>
      </c>
      <c r="M8" s="76">
        <v>0.06384364751463087</v>
      </c>
      <c r="N8" s="76">
        <v>0.062337716073288654</v>
      </c>
      <c r="O8" s="76">
        <v>0.06107312566806617</v>
      </c>
      <c r="P8" s="76">
        <v>0.059987716388025</v>
      </c>
      <c r="Q8" s="76">
        <v>0.059040021936274854</v>
      </c>
      <c r="R8" s="98">
        <v>0.05904002193627485</v>
      </c>
      <c r="S8" s="76">
        <v>0.05037487275202049</v>
      </c>
      <c r="T8" s="76">
        <v>0.04567910787356704</v>
      </c>
      <c r="U8" s="76">
        <v>0.042607613157776385</v>
      </c>
      <c r="V8" s="76">
        <v>0.04038012529337056</v>
      </c>
      <c r="W8" s="76">
        <v>0.03865753584107831</v>
      </c>
      <c r="X8" s="76">
        <v>0.03726619604106328</v>
      </c>
      <c r="Y8" s="76">
        <v>0.036106755709222456</v>
      </c>
      <c r="Z8" s="76">
        <v>0.03511764567288522</v>
      </c>
      <c r="AA8" s="76">
        <v>0.03425834171814502</v>
      </c>
      <c r="AB8" s="76">
        <v>0.03350088816808937</v>
      </c>
      <c r="AC8" s="98">
        <v>0.03350088816808937</v>
      </c>
      <c r="AD8" s="76">
        <v>0.023803730507507535</v>
      </c>
      <c r="AE8" s="76">
        <v>0.01948589766746908</v>
      </c>
      <c r="AF8" s="76">
        <v>0.016935743248176243</v>
      </c>
      <c r="AG8" s="76">
        <v>0.015200765148406637</v>
      </c>
      <c r="AH8" s="76">
        <v>0.013918062856508843</v>
      </c>
      <c r="AI8" s="76">
        <v>0.012916971354354835</v>
      </c>
      <c r="AJ8" s="76">
        <v>0.0121055207560618</v>
      </c>
      <c r="AK8" s="76">
        <v>0.011429201724241514</v>
      </c>
      <c r="AL8" s="76">
        <v>0.010853360067694473</v>
      </c>
      <c r="AM8" s="76">
        <v>0.010354747275033127</v>
      </c>
      <c r="AN8" s="98">
        <v>0.010354747275033126</v>
      </c>
      <c r="AO8" s="76">
        <v>0.0084593588508354</v>
      </c>
      <c r="AP8" s="76">
        <v>0.007047766351308535</v>
      </c>
      <c r="AQ8" s="76">
        <v>0.006071511748444493</v>
      </c>
      <c r="AR8" s="76">
        <v>0.005366295915309245</v>
      </c>
      <c r="AS8" s="76">
        <v>0.004834263537145184</v>
      </c>
      <c r="AT8" s="76">
        <v>0.004418582469286325</v>
      </c>
      <c r="AU8" s="76">
        <v>0.004084659784958017</v>
      </c>
      <c r="AV8" s="76">
        <v>0.0038103490160871245</v>
      </c>
      <c r="AW8" s="76">
        <v>0.003580830144573638</v>
      </c>
      <c r="AX8" s="76">
        <v>0.003385808646760727</v>
      </c>
      <c r="AY8" s="76">
        <v>0.001061747642721771</v>
      </c>
      <c r="AZ8" s="76">
        <v>0.02739944012743727</v>
      </c>
      <c r="BA8" s="76">
        <v>7.320421748850205E-05</v>
      </c>
      <c r="BB8" s="76">
        <v>0.024992420842210445</v>
      </c>
      <c r="BC8" s="76">
        <v>7.320421748850225E-05</v>
      </c>
      <c r="BD8" s="76">
        <v>7.320421748850214E-05</v>
      </c>
      <c r="BE8" s="81">
        <v>7.32042174885019E-05</v>
      </c>
    </row>
    <row r="9" spans="2:57" ht="12.75">
      <c r="B9" s="170"/>
      <c r="C9" s="77">
        <v>0.12049738183501288</v>
      </c>
      <c r="D9" s="99">
        <v>0.0027690224676798995</v>
      </c>
      <c r="E9" s="77">
        <v>0.1296038247036125</v>
      </c>
      <c r="F9" s="76">
        <v>0.024813910187602338</v>
      </c>
      <c r="G9" s="99">
        <v>0.02481391018760234</v>
      </c>
      <c r="H9" s="77">
        <v>0.039452737924161964</v>
      </c>
      <c r="I9" s="77">
        <v>0.04535222867158638</v>
      </c>
      <c r="J9" s="77">
        <v>0.04872851207265681</v>
      </c>
      <c r="K9" s="77">
        <v>0.05100212012205627</v>
      </c>
      <c r="L9" s="77">
        <v>0.05268068254505239</v>
      </c>
      <c r="M9" s="77">
        <v>0.05399453322539192</v>
      </c>
      <c r="N9" s="77">
        <v>0.05506505252908897</v>
      </c>
      <c r="O9" s="77">
        <v>0.05596311688084715</v>
      </c>
      <c r="P9" s="77">
        <v>0.05673332261620369</v>
      </c>
      <c r="Q9" s="77">
        <v>0.05740536958986863</v>
      </c>
      <c r="R9" s="99">
        <v>0.05740536958986863</v>
      </c>
      <c r="S9" s="77">
        <v>0.06420203483666392</v>
      </c>
      <c r="T9" s="77">
        <v>0.0677680306101214</v>
      </c>
      <c r="U9" s="77">
        <v>0.0700631187871698</v>
      </c>
      <c r="V9" s="77">
        <v>0.0717113354361223</v>
      </c>
      <c r="W9" s="77">
        <v>0.0729775512378552</v>
      </c>
      <c r="X9" s="77">
        <v>0.07399537477732122</v>
      </c>
      <c r="Y9" s="77">
        <v>0.07484044731359205</v>
      </c>
      <c r="Z9" s="77">
        <v>0.07555927879244285</v>
      </c>
      <c r="AA9" s="77">
        <v>0.07618229510453733</v>
      </c>
      <c r="AB9" s="77">
        <v>0.0767303826306635</v>
      </c>
      <c r="AC9" s="99">
        <v>0.0767303826306635</v>
      </c>
      <c r="AD9" s="77">
        <v>0.08505656614641427</v>
      </c>
      <c r="AE9" s="77">
        <v>0.08854499203874851</v>
      </c>
      <c r="AF9" s="77">
        <v>0.09055513830714251</v>
      </c>
      <c r="AG9" s="77">
        <v>0.09190504747550408</v>
      </c>
      <c r="AH9" s="77">
        <v>0.09289525459911907</v>
      </c>
      <c r="AI9" s="77">
        <v>0.09366412269264499</v>
      </c>
      <c r="AJ9" s="77">
        <v>0.09428516960164582</v>
      </c>
      <c r="AK9" s="77">
        <v>0.09480152940771147</v>
      </c>
      <c r="AL9" s="77">
        <v>0.0952404153639709</v>
      </c>
      <c r="AM9" s="77">
        <v>0.09561997467506086</v>
      </c>
      <c r="AN9" s="99">
        <v>0.09561997467506085</v>
      </c>
      <c r="AO9" s="77">
        <v>0.09967229541287799</v>
      </c>
      <c r="AP9" s="77">
        <v>0.10173682273052803</v>
      </c>
      <c r="AQ9" s="77">
        <v>0.10301610746931333</v>
      </c>
      <c r="AR9" s="77">
        <v>0.10390165774125945</v>
      </c>
      <c r="AS9" s="77">
        <v>0.10455927422734247</v>
      </c>
      <c r="AT9" s="77">
        <v>0.10507178867127089</v>
      </c>
      <c r="AU9" s="77">
        <v>0.10548552228198367</v>
      </c>
      <c r="AV9" s="77">
        <v>0.10582858045888034</v>
      </c>
      <c r="AW9" s="77">
        <v>0.10611909965015671</v>
      </c>
      <c r="AX9" s="77">
        <v>0.10636935968446208</v>
      </c>
      <c r="AY9" s="77">
        <v>0.039348279753230186</v>
      </c>
      <c r="AZ9" s="77">
        <v>0.7988727271227443</v>
      </c>
      <c r="BA9" s="77">
        <v>0.0030082733379952213</v>
      </c>
      <c r="BB9" s="77">
        <v>0.780546848070168</v>
      </c>
      <c r="BC9" s="77">
        <v>0.0030082733379952213</v>
      </c>
      <c r="BD9" s="77">
        <v>0.003008273337995221</v>
      </c>
      <c r="BE9" s="82">
        <v>0.0030082733379952205</v>
      </c>
    </row>
    <row r="10" spans="2:57" ht="12.75">
      <c r="B10" s="2" t="s">
        <v>121</v>
      </c>
      <c r="C10" s="76">
        <v>0.24661903550256467</v>
      </c>
      <c r="D10" s="98">
        <v>1.0978219642829354</v>
      </c>
      <c r="E10" s="76">
        <v>0.2309512810639237</v>
      </c>
      <c r="F10" s="111">
        <v>1.3287732453468595</v>
      </c>
      <c r="G10" s="98">
        <v>1.3287732453468593</v>
      </c>
      <c r="H10" s="76">
        <v>1.3965420960627635</v>
      </c>
      <c r="I10" s="76">
        <v>1.4255722565767297</v>
      </c>
      <c r="J10" s="76">
        <v>1.4426682523967518</v>
      </c>
      <c r="K10" s="76">
        <v>1.454388404682184</v>
      </c>
      <c r="L10" s="76">
        <v>1.4631521163859784</v>
      </c>
      <c r="M10" s="76">
        <v>1.4700791391214112</v>
      </c>
      <c r="N10" s="76">
        <v>1.4757679351646824</v>
      </c>
      <c r="O10" s="76">
        <v>1.4805717658776485</v>
      </c>
      <c r="P10" s="76">
        <v>1.484714859723841</v>
      </c>
      <c r="Q10" s="76">
        <v>1.4883476400808784</v>
      </c>
      <c r="R10" s="98">
        <v>1.4883476400808784</v>
      </c>
      <c r="S10" s="76">
        <v>1.5281365759141117</v>
      </c>
      <c r="T10" s="76">
        <v>1.549536606272328</v>
      </c>
      <c r="U10" s="76">
        <v>1.5635158428991627</v>
      </c>
      <c r="V10" s="76">
        <v>1.5736609040136447</v>
      </c>
      <c r="W10" s="76">
        <v>1.581517719120629</v>
      </c>
      <c r="X10" s="76">
        <v>1.5878744954356778</v>
      </c>
      <c r="Y10" s="76">
        <v>1.593181137751348</v>
      </c>
      <c r="Z10" s="76">
        <v>1.5977161186897417</v>
      </c>
      <c r="AA10" s="76">
        <v>1.6016626236299967</v>
      </c>
      <c r="AB10" s="76">
        <v>1.6051470054848744</v>
      </c>
      <c r="AC10" s="98">
        <v>1.6051470054848744</v>
      </c>
      <c r="AD10" s="76">
        <v>1.6647309850386638</v>
      </c>
      <c r="AE10" s="76">
        <v>1.69034212266798</v>
      </c>
      <c r="AF10" s="76">
        <v>1.7052906595957975</v>
      </c>
      <c r="AG10" s="76">
        <v>1.715416258518859</v>
      </c>
      <c r="AH10" s="76">
        <v>1.722892408342562</v>
      </c>
      <c r="AI10" s="76">
        <v>1.7287281040130957</v>
      </c>
      <c r="AJ10" s="76">
        <v>1.7334627572183798</v>
      </c>
      <c r="AK10" s="76">
        <v>1.7374143943116667</v>
      </c>
      <c r="AL10" s="76">
        <v>1.740784473456023</v>
      </c>
      <c r="AM10" s="76">
        <v>1.7437078062896154</v>
      </c>
      <c r="AN10" s="98">
        <v>1.7437078062896156</v>
      </c>
      <c r="AO10" s="76">
        <v>1.785808158258366</v>
      </c>
      <c r="AP10" s="76">
        <v>1.8066724307771667</v>
      </c>
      <c r="AQ10" s="76">
        <v>1.81952976748227</v>
      </c>
      <c r="AR10" s="76">
        <v>1.828444686349166</v>
      </c>
      <c r="AS10" s="76">
        <v>1.8350951966352818</v>
      </c>
      <c r="AT10" s="76">
        <v>1.8403085928616043</v>
      </c>
      <c r="AU10" s="76">
        <v>1.8445441027006346</v>
      </c>
      <c r="AV10" s="76">
        <v>1.8480791920596629</v>
      </c>
      <c r="AW10" s="76">
        <v>1.8510925020542741</v>
      </c>
      <c r="AX10" s="76">
        <v>1.8537048625353627</v>
      </c>
      <c r="AY10" s="76">
        <v>1.6901323587861086</v>
      </c>
      <c r="AZ10" s="76">
        <v>0.16357250374925394</v>
      </c>
      <c r="BA10" s="76">
        <v>1.6072849848658266</v>
      </c>
      <c r="BB10" s="76">
        <v>0.24641987766953594</v>
      </c>
      <c r="BC10" s="76">
        <v>0.5252309229757081</v>
      </c>
      <c r="BD10" s="76">
        <v>1.0820540618901187</v>
      </c>
      <c r="BE10" s="81">
        <v>1.0820540618901187</v>
      </c>
    </row>
    <row r="11" spans="2:57" ht="12.75">
      <c r="B11" s="2" t="s">
        <v>92</v>
      </c>
      <c r="C11" s="87">
        <v>360.6218136944699</v>
      </c>
      <c r="D11" s="100">
        <v>337.6675772004449</v>
      </c>
      <c r="E11" s="87">
        <v>337.6675772004449</v>
      </c>
      <c r="F11" s="109">
        <v>706.596441489339</v>
      </c>
      <c r="G11" s="100">
        <v>794.3904430775611</v>
      </c>
      <c r="H11" s="87">
        <v>744.9050937421042</v>
      </c>
      <c r="I11" s="78">
        <v>723.2049203839495</v>
      </c>
      <c r="J11" s="78">
        <v>710.280437957434</v>
      </c>
      <c r="K11" s="78">
        <v>701.3573704546502</v>
      </c>
      <c r="L11" s="78">
        <v>694.6517219682422</v>
      </c>
      <c r="M11" s="78">
        <v>689.3311366904902</v>
      </c>
      <c r="N11" s="78">
        <v>684.9481950697345</v>
      </c>
      <c r="O11" s="78">
        <v>681.2376316024915</v>
      </c>
      <c r="P11" s="78">
        <v>678.0304775169388</v>
      </c>
      <c r="Q11" s="78">
        <v>675.2130478566961</v>
      </c>
      <c r="R11" s="100">
        <v>789.0372367996127</v>
      </c>
      <c r="S11" s="78">
        <v>760.3840179021381</v>
      </c>
      <c r="T11" s="78">
        <v>744.7133177921085</v>
      </c>
      <c r="U11" s="78">
        <v>734.3791049212019</v>
      </c>
      <c r="V11" s="78">
        <v>726.8316176108137</v>
      </c>
      <c r="W11" s="78">
        <v>720.9592306156135</v>
      </c>
      <c r="X11" s="78">
        <v>716.1907702128129</v>
      </c>
      <c r="Y11" s="78">
        <v>712.1983422745807</v>
      </c>
      <c r="Z11" s="78">
        <v>708.7780828387383</v>
      </c>
      <c r="AA11" s="78">
        <v>705.7953961033235</v>
      </c>
      <c r="AB11" s="78">
        <v>703.1571602577432</v>
      </c>
      <c r="AC11" s="113">
        <v>798.7875428343095</v>
      </c>
      <c r="AD11" s="78">
        <v>756.4754711225585</v>
      </c>
      <c r="AE11" s="78">
        <v>737.8743175724345</v>
      </c>
      <c r="AF11" s="78">
        <v>726.902163643156</v>
      </c>
      <c r="AG11" s="78">
        <v>719.42296119747</v>
      </c>
      <c r="AH11" s="78">
        <v>713.8770499116742</v>
      </c>
      <c r="AI11" s="78">
        <v>709.5344525789104</v>
      </c>
      <c r="AJ11" s="78">
        <v>706.0026724547815</v>
      </c>
      <c r="AK11" s="78">
        <v>703.0492946829166</v>
      </c>
      <c r="AL11" s="78">
        <v>700.5265857049983</v>
      </c>
      <c r="AM11" s="78">
        <v>698.3354062226409</v>
      </c>
      <c r="AN11" s="113">
        <v>798.1353827991645</v>
      </c>
      <c r="AO11" s="78">
        <v>770.0495635480885</v>
      </c>
      <c r="AP11" s="78">
        <v>755.7846305008457</v>
      </c>
      <c r="AQ11" s="78">
        <v>746.8959118475753</v>
      </c>
      <c r="AR11" s="78">
        <v>740.6963961748887</v>
      </c>
      <c r="AS11" s="78">
        <v>736.0561011076613</v>
      </c>
      <c r="AT11" s="78">
        <v>732.411487868257</v>
      </c>
      <c r="AU11" s="78">
        <v>729.4472719554195</v>
      </c>
      <c r="AV11" s="78">
        <v>726.9718681578651</v>
      </c>
      <c r="AW11" s="78">
        <v>724.86139469106</v>
      </c>
      <c r="AX11" s="78">
        <v>723.0317785222212</v>
      </c>
      <c r="AY11" s="78">
        <v>353.0063158795554</v>
      </c>
      <c r="AZ11" s="78">
        <v>353.0063158795554</v>
      </c>
      <c r="BA11" s="78">
        <v>293.87310985343504</v>
      </c>
      <c r="BB11" s="78">
        <v>293.87310985343504</v>
      </c>
      <c r="BC11" s="78">
        <v>293.87310985343504</v>
      </c>
      <c r="BD11" s="78">
        <v>293.87310985343504</v>
      </c>
      <c r="BE11" s="92">
        <v>324.34944174577726</v>
      </c>
    </row>
    <row r="12" spans="2:57" ht="13.5" thickBot="1">
      <c r="B12" s="3" t="s">
        <v>93</v>
      </c>
      <c r="C12" s="90">
        <v>10.34241692316008</v>
      </c>
      <c r="D12" s="101">
        <v>10.34241692316008</v>
      </c>
      <c r="E12" s="90">
        <v>10.34241692316008</v>
      </c>
      <c r="F12" s="110">
        <v>10.34241692316008</v>
      </c>
      <c r="G12" s="101">
        <v>10.04241692316008</v>
      </c>
      <c r="H12" s="90">
        <v>10.02335601538183</v>
      </c>
      <c r="I12" s="90">
        <v>10.004564370832549</v>
      </c>
      <c r="J12" s="90">
        <v>9.985931686978466</v>
      </c>
      <c r="K12" s="90">
        <v>9.967399111428207</v>
      </c>
      <c r="L12" s="90">
        <v>9.948931093602878</v>
      </c>
      <c r="M12" s="90">
        <v>9.930504096450349</v>
      </c>
      <c r="N12" s="90">
        <v>9.9121014598577</v>
      </c>
      <c r="O12" s="90">
        <v>9.893710783508778</v>
      </c>
      <c r="P12" s="90">
        <v>9.875322469773106</v>
      </c>
      <c r="Q12" s="90">
        <v>9.856928854062716</v>
      </c>
      <c r="R12" s="101">
        <v>9.556928854062715</v>
      </c>
      <c r="S12" s="90">
        <v>9.530625723125919</v>
      </c>
      <c r="T12" s="90">
        <v>9.504541400766094</v>
      </c>
      <c r="U12" s="90">
        <v>9.478574560756899</v>
      </c>
      <c r="V12" s="90">
        <v>9.452666120849806</v>
      </c>
      <c r="W12" s="90">
        <v>9.42677785520546</v>
      </c>
      <c r="X12" s="90">
        <v>9.400883061915717</v>
      </c>
      <c r="Y12" s="90">
        <v>9.374961977793024</v>
      </c>
      <c r="Z12" s="90">
        <v>9.348999299039823</v>
      </c>
      <c r="AA12" s="90">
        <v>9.322982735879382</v>
      </c>
      <c r="AB12" s="90">
        <v>9.29690211804139</v>
      </c>
      <c r="AC12" s="101">
        <v>8.996902118041389</v>
      </c>
      <c r="AD12" s="90">
        <v>8.961961411769575</v>
      </c>
      <c r="AE12" s="90">
        <v>8.92742144386786</v>
      </c>
      <c r="AF12" s="90">
        <v>8.893041265958677</v>
      </c>
      <c r="AG12" s="90">
        <v>8.858699097303433</v>
      </c>
      <c r="AH12" s="90">
        <v>8.824322698793868</v>
      </c>
      <c r="AI12" s="90">
        <v>8.789864227233092</v>
      </c>
      <c r="AJ12" s="90">
        <v>8.755289346067215</v>
      </c>
      <c r="AK12" s="90">
        <v>8.720571846679137</v>
      </c>
      <c r="AL12" s="90">
        <v>8.685690719446217</v>
      </c>
      <c r="AM12" s="90">
        <v>8.650628434880334</v>
      </c>
      <c r="AN12" s="101">
        <v>8.350628434880335</v>
      </c>
      <c r="AO12" s="90">
        <v>8.302077980307274</v>
      </c>
      <c r="AP12" s="90">
        <v>8.253647015693</v>
      </c>
      <c r="AQ12" s="90">
        <v>8.20510360221973</v>
      </c>
      <c r="AR12" s="90">
        <v>8.156315259799195</v>
      </c>
      <c r="AS12" s="90">
        <v>8.107195333116765</v>
      </c>
      <c r="AT12" s="90">
        <v>8.057680944502394</v>
      </c>
      <c r="AU12" s="90">
        <v>8.0077226271249</v>
      </c>
      <c r="AV12" s="90">
        <v>7.9572789018213275</v>
      </c>
      <c r="AW12" s="90">
        <v>7.906313189088822</v>
      </c>
      <c r="AX12" s="90">
        <v>7.85479192342359</v>
      </c>
      <c r="AY12" s="90">
        <v>7.85479192342359</v>
      </c>
      <c r="AZ12" s="90">
        <v>7.85479192342359</v>
      </c>
      <c r="BA12" s="90">
        <v>7.85479192342359</v>
      </c>
      <c r="BB12" s="143">
        <v>8</v>
      </c>
      <c r="BC12" s="90">
        <v>7.85479192342359</v>
      </c>
      <c r="BD12" s="90">
        <v>7.85479192342359</v>
      </c>
      <c r="BE12" s="93">
        <v>10.342416923160078</v>
      </c>
    </row>
    <row r="13" spans="2:57" ht="13.5" thickBot="1">
      <c r="B13" s="3" t="s">
        <v>122</v>
      </c>
      <c r="C13" s="52">
        <f>C10*(C5*$D$63+C6*$D$64+C7*$D$65+C8*$D$66+C9*$D$67)*3.6</f>
        <v>87.12989299346336</v>
      </c>
      <c r="D13" s="117">
        <f>D10*(D5*$D$63+D6*$D$64+D7*$D$65+D8*$D$66+D9*$D$67)*3.6</f>
        <v>17.076455626775488</v>
      </c>
      <c r="E13" s="52">
        <f>E10*(E5*$D$63+E6*$D$64+E7*$D$65+E8*$D$66+E9*$D$67)*3.6</f>
        <v>80.29140291161762</v>
      </c>
      <c r="F13" s="52">
        <f aca="true" t="shared" si="0" ref="F13:AK13">F$10*(F$5*$D$63+F$6*$D$64+F$7*$D$65+F$8*$D$66+F$9*$D$67)*3.6</f>
        <v>97.36784822396652</v>
      </c>
      <c r="G13" s="117">
        <f>G$10*(G$5*$D$63+G$6*$D$64+G$7*$D$65+G$8*$D$66+G$9*$D$67)*3.6</f>
        <v>97.3678482239665</v>
      </c>
      <c r="H13" s="52">
        <f t="shared" si="0"/>
        <v>97.36784970319997</v>
      </c>
      <c r="I13" s="52">
        <f t="shared" si="0"/>
        <v>97.36785010607917</v>
      </c>
      <c r="J13" s="52">
        <f t="shared" si="0"/>
        <v>97.36785029383037</v>
      </c>
      <c r="K13" s="52">
        <f t="shared" si="0"/>
        <v>97.3678504054522</v>
      </c>
      <c r="L13" s="52">
        <f t="shared" si="0"/>
        <v>97.36785048136217</v>
      </c>
      <c r="M13" s="52">
        <f t="shared" si="0"/>
        <v>97.36785053747016</v>
      </c>
      <c r="N13" s="52">
        <f t="shared" si="0"/>
        <v>97.3678505813231</v>
      </c>
      <c r="O13" s="52">
        <f t="shared" si="0"/>
        <v>97.3678506169833</v>
      </c>
      <c r="P13" s="52">
        <f t="shared" si="0"/>
        <v>97.367850646846</v>
      </c>
      <c r="Q13" s="52">
        <f t="shared" si="0"/>
        <v>97.36785067242387</v>
      </c>
      <c r="R13" s="117">
        <f t="shared" si="0"/>
        <v>97.36785067242387</v>
      </c>
      <c r="S13" s="52">
        <f t="shared" si="0"/>
        <v>97.36785236054673</v>
      </c>
      <c r="T13" s="52">
        <f t="shared" si="0"/>
        <v>97.36785290576456</v>
      </c>
      <c r="U13" s="52">
        <f t="shared" si="0"/>
        <v>97.36785316391031</v>
      </c>
      <c r="V13" s="52">
        <f t="shared" si="0"/>
        <v>97.36785331305396</v>
      </c>
      <c r="W13" s="52">
        <f t="shared" si="0"/>
        <v>97.36785341030416</v>
      </c>
      <c r="X13" s="52">
        <f t="shared" si="0"/>
        <v>97.36785347904451</v>
      </c>
      <c r="Y13" s="52">
        <f t="shared" si="0"/>
        <v>97.36785353049558</v>
      </c>
      <c r="Z13" s="52">
        <f t="shared" si="0"/>
        <v>97.36785357067808</v>
      </c>
      <c r="AA13" s="52">
        <f t="shared" si="0"/>
        <v>97.36785360310202</v>
      </c>
      <c r="AB13" s="52">
        <f t="shared" si="0"/>
        <v>97.36785362994917</v>
      </c>
      <c r="AC13" s="117">
        <f t="shared" si="0"/>
        <v>97.36785362994917</v>
      </c>
      <c r="AD13" s="52">
        <f t="shared" si="0"/>
        <v>97.3678557579986</v>
      </c>
      <c r="AE13" s="52">
        <f t="shared" si="0"/>
        <v>97.36785613341021</v>
      </c>
      <c r="AF13" s="52">
        <f t="shared" si="0"/>
        <v>97.3678562608655</v>
      </c>
      <c r="AG13" s="52">
        <f t="shared" si="0"/>
        <v>97.36785631740536</v>
      </c>
      <c r="AH13" s="52">
        <f t="shared" si="0"/>
        <v>97.36785634595698</v>
      </c>
      <c r="AI13" s="52">
        <f t="shared" si="0"/>
        <v>97.36785636122778</v>
      </c>
      <c r="AJ13" s="52">
        <f t="shared" si="0"/>
        <v>97.36785636940637</v>
      </c>
      <c r="AK13" s="52">
        <f t="shared" si="0"/>
        <v>97.3678563734788</v>
      </c>
      <c r="AL13" s="52">
        <f aca="true" t="shared" si="1" ref="AL13:BE13">AL$10*(AL$5*$D$63+AL$6*$D$64+AL$7*$D$65+AL$8*$D$66+AL$9*$D$67)*3.6</f>
        <v>97.36785637503365</v>
      </c>
      <c r="AM13" s="52">
        <f t="shared" si="1"/>
        <v>97.36785637498004</v>
      </c>
      <c r="AN13" s="117">
        <f t="shared" si="1"/>
        <v>97.36785637498004</v>
      </c>
      <c r="AO13" s="52">
        <f t="shared" si="1"/>
        <v>97.36785571464284</v>
      </c>
      <c r="AP13" s="52">
        <f t="shared" si="1"/>
        <v>97.36785549054461</v>
      </c>
      <c r="AQ13" s="52">
        <f t="shared" si="1"/>
        <v>97.36785539140534</v>
      </c>
      <c r="AR13" s="52">
        <f t="shared" si="1"/>
        <v>97.36785533909892</v>
      </c>
      <c r="AS13" s="52">
        <f t="shared" si="1"/>
        <v>97.36785530814207</v>
      </c>
      <c r="AT13" s="52">
        <f t="shared" si="1"/>
        <v>97.36785528834838</v>
      </c>
      <c r="AU13" s="52">
        <f t="shared" si="1"/>
        <v>97.36785527500604</v>
      </c>
      <c r="AV13" s="52">
        <f t="shared" si="1"/>
        <v>97.36785526568595</v>
      </c>
      <c r="AW13" s="52">
        <f t="shared" si="1"/>
        <v>97.36785525902675</v>
      </c>
      <c r="AX13" s="52">
        <f t="shared" si="1"/>
        <v>97.36785525421341</v>
      </c>
      <c r="AY13" s="52">
        <f t="shared" si="1"/>
        <v>42.811088207628316</v>
      </c>
      <c r="AZ13" s="52">
        <f t="shared" si="1"/>
        <v>54.556769808884674</v>
      </c>
      <c r="BA13" s="52">
        <f t="shared" si="1"/>
        <v>15.207489708231426</v>
      </c>
      <c r="BB13" s="118">
        <f t="shared" si="1"/>
        <v>82.16036779353311</v>
      </c>
      <c r="BC13" s="118">
        <f t="shared" si="1"/>
        <v>4.969525585572961</v>
      </c>
      <c r="BD13" s="52">
        <f t="shared" si="1"/>
        <v>10.23796412265847</v>
      </c>
      <c r="BE13" s="119">
        <f t="shared" si="1"/>
        <v>10.23796412265847</v>
      </c>
    </row>
    <row r="14" spans="2:57" ht="13.5" thickBot="1">
      <c r="B14" s="116" t="s">
        <v>185</v>
      </c>
      <c r="C14" s="120">
        <f>C11-273.15</f>
        <v>87.47181369446992</v>
      </c>
      <c r="D14" s="121">
        <f aca="true" t="shared" si="2" ref="D14:BE14">D11-273.15</f>
        <v>64.51757720044492</v>
      </c>
      <c r="E14" s="121">
        <f t="shared" si="2"/>
        <v>64.51757720044492</v>
      </c>
      <c r="F14" s="121">
        <f t="shared" si="2"/>
        <v>433.446441489339</v>
      </c>
      <c r="G14" s="121">
        <f t="shared" si="2"/>
        <v>521.2404430775612</v>
      </c>
      <c r="H14" s="121">
        <f t="shared" si="2"/>
        <v>471.75509374210424</v>
      </c>
      <c r="I14" s="121">
        <f t="shared" si="2"/>
        <v>450.0549203839495</v>
      </c>
      <c r="J14" s="121">
        <f t="shared" si="2"/>
        <v>437.13043795743397</v>
      </c>
      <c r="K14" s="121">
        <f t="shared" si="2"/>
        <v>428.20737045465023</v>
      </c>
      <c r="L14" s="121">
        <f t="shared" si="2"/>
        <v>421.50172196824224</v>
      </c>
      <c r="M14" s="121">
        <f t="shared" si="2"/>
        <v>416.18113669049023</v>
      </c>
      <c r="N14" s="121">
        <f t="shared" si="2"/>
        <v>411.79819506973456</v>
      </c>
      <c r="O14" s="121">
        <f t="shared" si="2"/>
        <v>408.08763160249157</v>
      </c>
      <c r="P14" s="121">
        <f t="shared" si="2"/>
        <v>404.88047751693887</v>
      </c>
      <c r="Q14" s="121">
        <f t="shared" si="2"/>
        <v>402.06304785669613</v>
      </c>
      <c r="R14" s="121">
        <f t="shared" si="2"/>
        <v>515.8872367996128</v>
      </c>
      <c r="S14" s="121">
        <f t="shared" si="2"/>
        <v>487.23401790213813</v>
      </c>
      <c r="T14" s="121">
        <f t="shared" si="2"/>
        <v>471.5633177921085</v>
      </c>
      <c r="U14" s="121">
        <f t="shared" si="2"/>
        <v>461.22910492120195</v>
      </c>
      <c r="V14" s="121">
        <f t="shared" si="2"/>
        <v>453.68161761081376</v>
      </c>
      <c r="W14" s="121">
        <f t="shared" si="2"/>
        <v>447.8092306156135</v>
      </c>
      <c r="X14" s="121">
        <f t="shared" si="2"/>
        <v>443.04077021281296</v>
      </c>
      <c r="Y14" s="121">
        <f t="shared" si="2"/>
        <v>439.0483422745807</v>
      </c>
      <c r="Z14" s="121">
        <f t="shared" si="2"/>
        <v>435.62808283873835</v>
      </c>
      <c r="AA14" s="121">
        <f t="shared" si="2"/>
        <v>432.6453961033235</v>
      </c>
      <c r="AB14" s="121">
        <f t="shared" si="2"/>
        <v>430.0071602577432</v>
      </c>
      <c r="AC14" s="121">
        <f t="shared" si="2"/>
        <v>525.6375428343096</v>
      </c>
      <c r="AD14" s="121">
        <f t="shared" si="2"/>
        <v>483.3254711225585</v>
      </c>
      <c r="AE14" s="121">
        <f t="shared" si="2"/>
        <v>464.72431757243453</v>
      </c>
      <c r="AF14" s="121">
        <f t="shared" si="2"/>
        <v>453.752163643156</v>
      </c>
      <c r="AG14" s="121">
        <f t="shared" si="2"/>
        <v>446.27296119747007</v>
      </c>
      <c r="AH14" s="121">
        <f t="shared" si="2"/>
        <v>440.72704991167427</v>
      </c>
      <c r="AI14" s="121">
        <f t="shared" si="2"/>
        <v>436.38445257891044</v>
      </c>
      <c r="AJ14" s="121">
        <f t="shared" si="2"/>
        <v>432.85267245478155</v>
      </c>
      <c r="AK14" s="121">
        <f t="shared" si="2"/>
        <v>429.89929468291666</v>
      </c>
      <c r="AL14" s="121">
        <f t="shared" si="2"/>
        <v>427.3765857049983</v>
      </c>
      <c r="AM14" s="121">
        <f t="shared" si="2"/>
        <v>425.18540622264095</v>
      </c>
      <c r="AN14" s="121">
        <f t="shared" si="2"/>
        <v>524.9853827991645</v>
      </c>
      <c r="AO14" s="121">
        <f t="shared" si="2"/>
        <v>496.8995635480885</v>
      </c>
      <c r="AP14" s="121">
        <f t="shared" si="2"/>
        <v>482.6346305008457</v>
      </c>
      <c r="AQ14" s="121">
        <f t="shared" si="2"/>
        <v>473.74591184757537</v>
      </c>
      <c r="AR14" s="121">
        <f t="shared" si="2"/>
        <v>467.54639617488874</v>
      </c>
      <c r="AS14" s="121">
        <f t="shared" si="2"/>
        <v>462.90610110766136</v>
      </c>
      <c r="AT14" s="121">
        <f t="shared" si="2"/>
        <v>459.26148786825706</v>
      </c>
      <c r="AU14" s="121">
        <f t="shared" si="2"/>
        <v>456.29727195541955</v>
      </c>
      <c r="AV14" s="121">
        <f t="shared" si="2"/>
        <v>453.8218681578651</v>
      </c>
      <c r="AW14" s="121">
        <f t="shared" si="2"/>
        <v>451.71139469106004</v>
      </c>
      <c r="AX14" s="121">
        <f t="shared" si="2"/>
        <v>449.8817785222212</v>
      </c>
      <c r="AY14" s="121">
        <f t="shared" si="2"/>
        <v>79.85631587955544</v>
      </c>
      <c r="AZ14" s="121">
        <f t="shared" si="2"/>
        <v>79.85631587955544</v>
      </c>
      <c r="BA14" s="121">
        <f t="shared" si="2"/>
        <v>20.723109853435062</v>
      </c>
      <c r="BB14" s="121">
        <f t="shared" si="2"/>
        <v>20.723109853435062</v>
      </c>
      <c r="BC14" s="121">
        <f t="shared" si="2"/>
        <v>20.723109853435062</v>
      </c>
      <c r="BD14" s="121">
        <f t="shared" si="2"/>
        <v>20.723109853435062</v>
      </c>
      <c r="BE14" s="122">
        <f t="shared" si="2"/>
        <v>51.19944174577728</v>
      </c>
    </row>
    <row r="15" spans="2:57" ht="12.75">
      <c r="B15" s="51"/>
      <c r="C15" s="51"/>
      <c r="D15" s="51"/>
      <c r="E15" s="67"/>
      <c r="F15" s="67"/>
      <c r="G15" s="67"/>
      <c r="H15" s="52"/>
      <c r="I15" s="52"/>
      <c r="J15" s="52"/>
      <c r="K15" s="52"/>
      <c r="L15" s="52"/>
      <c r="M15" s="52"/>
      <c r="N15" s="52"/>
      <c r="O15" s="52"/>
      <c r="P15" s="52"/>
      <c r="Q15" s="67"/>
      <c r="R15" s="67"/>
      <c r="S15" s="52"/>
      <c r="T15" s="52"/>
      <c r="U15" s="52"/>
      <c r="V15" s="52"/>
      <c r="W15" s="52"/>
      <c r="X15" s="52"/>
      <c r="Y15" s="52"/>
      <c r="Z15" s="52"/>
      <c r="AA15" s="52"/>
      <c r="AB15" s="67"/>
      <c r="AC15" s="67"/>
      <c r="AD15" s="52"/>
      <c r="AE15" s="52"/>
      <c r="AF15" s="52"/>
      <c r="AG15" s="52"/>
      <c r="AH15" s="52"/>
      <c r="AI15" s="52"/>
      <c r="AJ15" s="52"/>
      <c r="AK15" s="52"/>
      <c r="AL15" s="52"/>
      <c r="AM15" s="67"/>
      <c r="AN15" s="67"/>
      <c r="AO15" s="52"/>
      <c r="AP15" s="52"/>
      <c r="AQ15" s="52"/>
      <c r="AR15" s="52"/>
      <c r="AS15" s="52"/>
      <c r="AT15" s="52"/>
      <c r="AU15" s="52"/>
      <c r="AV15" s="52"/>
      <c r="AW15" s="52"/>
      <c r="AX15" s="67"/>
      <c r="AY15" s="52"/>
      <c r="AZ15" s="67"/>
      <c r="BA15" s="52"/>
      <c r="BB15" s="67"/>
      <c r="BC15" s="52"/>
      <c r="BD15" s="67"/>
      <c r="BE15" s="67"/>
    </row>
    <row r="16" ht="13.5" thickBot="1"/>
    <row r="17" spans="2:57" ht="12.75">
      <c r="B17" s="69" t="s">
        <v>136</v>
      </c>
      <c r="C17" s="94" t="s">
        <v>128</v>
      </c>
      <c r="D17" s="165" t="s">
        <v>146</v>
      </c>
      <c r="E17" s="167"/>
      <c r="F17" s="61"/>
      <c r="G17" s="168" t="s">
        <v>134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 t="s">
        <v>133</v>
      </c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 t="s">
        <v>132</v>
      </c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 t="s">
        <v>130</v>
      </c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 t="s">
        <v>110</v>
      </c>
      <c r="AZ17" s="168"/>
      <c r="BA17" s="168" t="s">
        <v>111</v>
      </c>
      <c r="BB17" s="168"/>
      <c r="BC17" s="96" t="s">
        <v>147</v>
      </c>
      <c r="BD17" s="168" t="s">
        <v>131</v>
      </c>
      <c r="BE17" s="169"/>
    </row>
    <row r="18" spans="2:57" ht="12.75">
      <c r="B18" s="2" t="s">
        <v>90</v>
      </c>
      <c r="C18" s="74" t="s">
        <v>38</v>
      </c>
      <c r="D18" s="74" t="s">
        <v>39</v>
      </c>
      <c r="E18" s="74" t="s">
        <v>40</v>
      </c>
      <c r="F18" s="74" t="s">
        <v>41</v>
      </c>
      <c r="G18" s="74" t="s">
        <v>42</v>
      </c>
      <c r="H18" s="74" t="s">
        <v>43</v>
      </c>
      <c r="I18" s="74" t="s">
        <v>44</v>
      </c>
      <c r="J18" s="74" t="s">
        <v>45</v>
      </c>
      <c r="K18" s="74" t="s">
        <v>46</v>
      </c>
      <c r="L18" s="74" t="s">
        <v>35</v>
      </c>
      <c r="M18" s="74" t="s">
        <v>36</v>
      </c>
      <c r="N18" s="74" t="s">
        <v>37</v>
      </c>
      <c r="O18" s="74" t="s">
        <v>49</v>
      </c>
      <c r="P18" s="74" t="s">
        <v>50</v>
      </c>
      <c r="Q18" s="74" t="s">
        <v>51</v>
      </c>
      <c r="R18" s="74" t="s">
        <v>52</v>
      </c>
      <c r="S18" s="74" t="s">
        <v>53</v>
      </c>
      <c r="T18" s="74" t="s">
        <v>54</v>
      </c>
      <c r="U18" s="74" t="s">
        <v>55</v>
      </c>
      <c r="V18" s="74" t="s">
        <v>56</v>
      </c>
      <c r="W18" s="74" t="s">
        <v>57</v>
      </c>
      <c r="X18" s="74" t="s">
        <v>58</v>
      </c>
      <c r="Y18" s="74" t="s">
        <v>59</v>
      </c>
      <c r="Z18" s="74" t="s">
        <v>60</v>
      </c>
      <c r="AA18" s="74" t="s">
        <v>61</v>
      </c>
      <c r="AB18" s="74" t="s">
        <v>62</v>
      </c>
      <c r="AC18" s="74" t="s">
        <v>63</v>
      </c>
      <c r="AD18" s="74" t="s">
        <v>64</v>
      </c>
      <c r="AE18" s="74" t="s">
        <v>65</v>
      </c>
      <c r="AF18" s="74" t="s">
        <v>66</v>
      </c>
      <c r="AG18" s="74" t="s">
        <v>67</v>
      </c>
      <c r="AH18" s="74" t="s">
        <v>68</v>
      </c>
      <c r="AI18" s="74" t="s">
        <v>69</v>
      </c>
      <c r="AJ18" s="74" t="s">
        <v>70</v>
      </c>
      <c r="AK18" s="74" t="s">
        <v>71</v>
      </c>
      <c r="AL18" s="74" t="s">
        <v>72</v>
      </c>
      <c r="AM18" s="74" t="s">
        <v>73</v>
      </c>
      <c r="AN18" s="74" t="s">
        <v>74</v>
      </c>
      <c r="AO18" s="74" t="s">
        <v>75</v>
      </c>
      <c r="AP18" s="74" t="s">
        <v>76</v>
      </c>
      <c r="AQ18" s="74" t="s">
        <v>77</v>
      </c>
      <c r="AR18" s="74" t="s">
        <v>78</v>
      </c>
      <c r="AS18" s="74" t="s">
        <v>79</v>
      </c>
      <c r="AT18" s="74" t="s">
        <v>80</v>
      </c>
      <c r="AU18" s="74" t="s">
        <v>81</v>
      </c>
      <c r="AV18" s="74" t="s">
        <v>82</v>
      </c>
      <c r="AW18" s="74" t="s">
        <v>83</v>
      </c>
      <c r="AX18" s="74" t="s">
        <v>84</v>
      </c>
      <c r="AY18" s="74" t="s">
        <v>85</v>
      </c>
      <c r="AZ18" s="74" t="s">
        <v>86</v>
      </c>
      <c r="BA18" s="74" t="s">
        <v>87</v>
      </c>
      <c r="BB18" s="74" t="s">
        <v>88</v>
      </c>
      <c r="BC18" s="74" t="s">
        <v>89</v>
      </c>
      <c r="BD18" s="74" t="s">
        <v>144</v>
      </c>
      <c r="BE18" s="79" t="s">
        <v>145</v>
      </c>
    </row>
    <row r="19" spans="2:57" ht="12.75">
      <c r="B19" s="170" t="s">
        <v>91</v>
      </c>
      <c r="C19" s="75">
        <v>1.2575951711986704E-19</v>
      </c>
      <c r="D19" s="75">
        <v>0.9760444077414352</v>
      </c>
      <c r="E19" s="75">
        <v>0.01661858901654084</v>
      </c>
      <c r="F19" s="75">
        <v>0.7458857257771968</v>
      </c>
      <c r="G19" s="75">
        <v>0.7458857257771968</v>
      </c>
      <c r="H19" s="75">
        <v>0.7630472977404561</v>
      </c>
      <c r="I19" s="75">
        <v>0.7691416563952882</v>
      </c>
      <c r="J19" s="75">
        <v>0.7724597355957099</v>
      </c>
      <c r="K19" s="75">
        <v>0.7746368200614236</v>
      </c>
      <c r="L19" s="75">
        <v>0.7762190590429424</v>
      </c>
      <c r="M19" s="75">
        <v>0.7774446641923127</v>
      </c>
      <c r="N19" s="75">
        <v>0.7784359425484185</v>
      </c>
      <c r="O19" s="75">
        <v>0.7792630046664646</v>
      </c>
      <c r="P19" s="75">
        <v>0.7799693602955695</v>
      </c>
      <c r="Q19" s="75">
        <v>0.780583676884623</v>
      </c>
      <c r="R19" s="75">
        <v>0.780583676884623</v>
      </c>
      <c r="S19" s="75">
        <v>0.789346197341904</v>
      </c>
      <c r="T19" s="75">
        <v>0.7932670368315482</v>
      </c>
      <c r="U19" s="75">
        <v>0.7956090094219876</v>
      </c>
      <c r="V19" s="75">
        <v>0.7972209620741736</v>
      </c>
      <c r="W19" s="75">
        <v>0.7984262055992818</v>
      </c>
      <c r="X19" s="75">
        <v>0.7993771068450307</v>
      </c>
      <c r="Y19" s="75">
        <v>0.8001559868737285</v>
      </c>
      <c r="Z19" s="84">
        <v>0.8008117640351012</v>
      </c>
      <c r="AA19" s="75">
        <v>0.8013756175263248</v>
      </c>
      <c r="AB19" s="75">
        <v>0.8018685164430136</v>
      </c>
      <c r="AC19" s="75">
        <v>0.8018685164430136</v>
      </c>
      <c r="AD19" s="75">
        <v>0.8105114362479428</v>
      </c>
      <c r="AE19" s="75">
        <v>0.8138015631356933</v>
      </c>
      <c r="AF19" s="75">
        <v>0.8156197871498779</v>
      </c>
      <c r="AG19" s="75">
        <v>0.8168122081174537</v>
      </c>
      <c r="AH19" s="75">
        <v>0.8176733484904593</v>
      </c>
      <c r="AI19" s="75">
        <v>0.8183344667702096</v>
      </c>
      <c r="AJ19" s="75">
        <v>0.8188637944394027</v>
      </c>
      <c r="AK19" s="75">
        <v>0.8193007342301564</v>
      </c>
      <c r="AL19" s="75">
        <v>0.8196698473698572</v>
      </c>
      <c r="AM19" s="75">
        <v>0.8199873575561544</v>
      </c>
      <c r="AN19" s="75">
        <v>0.8199873575561544</v>
      </c>
      <c r="AO19" s="75">
        <v>0.8250950487018087</v>
      </c>
      <c r="AP19" s="75">
        <v>0.8273732541148456</v>
      </c>
      <c r="AQ19" s="75">
        <v>0.8287033460488201</v>
      </c>
      <c r="AR19" s="75">
        <v>0.8295952608218568</v>
      </c>
      <c r="AS19" s="75">
        <v>0.8302455752512605</v>
      </c>
      <c r="AT19" s="75">
        <v>0.8307469922983372</v>
      </c>
      <c r="AU19" s="75">
        <v>0.8311493592371216</v>
      </c>
      <c r="AV19" s="75">
        <v>0.8314820692270178</v>
      </c>
      <c r="AW19" s="75">
        <v>0.8317636797832934</v>
      </c>
      <c r="AX19" s="75">
        <v>0.8320065397801898</v>
      </c>
      <c r="AY19" s="134">
        <v>0.9518567154490114</v>
      </c>
      <c r="AZ19" s="134">
        <v>0.013567758802902445</v>
      </c>
      <c r="BA19" s="134">
        <v>0.9928324929786161</v>
      </c>
      <c r="BB19" s="134">
        <v>0.015485847772667732</v>
      </c>
      <c r="BC19" s="134">
        <v>0.9928324929786162</v>
      </c>
      <c r="BD19" s="134">
        <v>0.9928324929786162</v>
      </c>
      <c r="BE19" s="135">
        <v>0.9928324929786161</v>
      </c>
    </row>
    <row r="20" spans="2:57" ht="12.75">
      <c r="B20" s="170"/>
      <c r="C20" s="76">
        <v>2.3572282774261285E-20</v>
      </c>
      <c r="D20" s="76">
        <v>0.003160686225390648</v>
      </c>
      <c r="E20" s="76">
        <v>0.0003312988559878523</v>
      </c>
      <c r="F20" s="76">
        <v>0.00248193852546584</v>
      </c>
      <c r="G20" s="76">
        <v>0.0024819385254658396</v>
      </c>
      <c r="H20" s="76">
        <v>0.0024225646885996208</v>
      </c>
      <c r="I20" s="76">
        <v>0.002381290325229679</v>
      </c>
      <c r="J20" s="76">
        <v>0.0023549037220616017</v>
      </c>
      <c r="K20" s="76">
        <v>0.0023363077702303918</v>
      </c>
      <c r="L20" s="76">
        <v>0.002322237122084435</v>
      </c>
      <c r="M20" s="76">
        <v>0.0023110524301108233</v>
      </c>
      <c r="N20" s="76">
        <v>0.0023018415987022148</v>
      </c>
      <c r="O20" s="76">
        <v>0.0022940536903333455</v>
      </c>
      <c r="P20" s="76">
        <v>0.0022873339182541644</v>
      </c>
      <c r="Q20" s="76">
        <v>0.002281441977717874</v>
      </c>
      <c r="R20" s="76">
        <v>0.002281441977717874</v>
      </c>
      <c r="S20" s="76">
        <v>0.002330405062187867</v>
      </c>
      <c r="T20" s="76">
        <v>0.002327822544103782</v>
      </c>
      <c r="U20" s="76">
        <v>0.0023198326642483585</v>
      </c>
      <c r="V20" s="76">
        <v>0.00231185155653142</v>
      </c>
      <c r="W20" s="76">
        <v>0.002304696946500344</v>
      </c>
      <c r="X20" s="76">
        <v>0.002298399337790529</v>
      </c>
      <c r="Y20" s="76">
        <v>0.0022928456775014746</v>
      </c>
      <c r="Z20" s="85">
        <v>0.002287912958103105</v>
      </c>
      <c r="AA20" s="76">
        <v>0.0022834956662531017</v>
      </c>
      <c r="AB20" s="76">
        <v>0.002279508434420503</v>
      </c>
      <c r="AC20" s="76">
        <v>0.002279508434420503</v>
      </c>
      <c r="AD20" s="76">
        <v>0.0023666118725809908</v>
      </c>
      <c r="AE20" s="76">
        <v>0.002375416079395482</v>
      </c>
      <c r="AF20" s="76">
        <v>0.002374929268992718</v>
      </c>
      <c r="AG20" s="76">
        <v>0.002372788603959014</v>
      </c>
      <c r="AH20" s="76">
        <v>0.002370461062429479</v>
      </c>
      <c r="AI20" s="76">
        <v>0.002368289446917904</v>
      </c>
      <c r="AJ20" s="76">
        <v>0.002366344682139452</v>
      </c>
      <c r="AK20" s="76">
        <v>0.00236462332853235</v>
      </c>
      <c r="AL20" s="76">
        <v>0.002363102346864651</v>
      </c>
      <c r="AM20" s="76">
        <v>0.0023617556986358147</v>
      </c>
      <c r="AN20" s="76">
        <v>0.0023617556986358147</v>
      </c>
      <c r="AO20" s="76">
        <v>0.0026313667522308987</v>
      </c>
      <c r="AP20" s="76">
        <v>0.0027208693749240444</v>
      </c>
      <c r="AQ20" s="76">
        <v>0.0027664113387621814</v>
      </c>
      <c r="AR20" s="76">
        <v>0.0027951541604510567</v>
      </c>
      <c r="AS20" s="76">
        <v>0.002815698962234718</v>
      </c>
      <c r="AT20" s="76">
        <v>0.0028315808217511903</v>
      </c>
      <c r="AU20" s="76">
        <v>0.002844518496634198</v>
      </c>
      <c r="AV20" s="76">
        <v>0.0028554516736874294</v>
      </c>
      <c r="AW20" s="76">
        <v>0.002864940532550312</v>
      </c>
      <c r="AX20" s="76">
        <v>0.0028733419419444033</v>
      </c>
      <c r="AY20" s="136">
        <v>0.0032610670355213956</v>
      </c>
      <c r="AZ20" s="136">
        <v>0.00022562573149768946</v>
      </c>
      <c r="BA20" s="136">
        <v>0.0033036551424688075</v>
      </c>
      <c r="BB20" s="136">
        <v>0.0006886222167724717</v>
      </c>
      <c r="BC20" s="136">
        <v>0.0033036551424688075</v>
      </c>
      <c r="BD20" s="136">
        <v>0.0033036551424688075</v>
      </c>
      <c r="BE20" s="137">
        <v>0.0033036551424688075</v>
      </c>
    </row>
    <row r="21" spans="2:57" ht="12.75">
      <c r="B21" s="170"/>
      <c r="C21" s="76">
        <v>0.31998902680077645</v>
      </c>
      <c r="D21" s="76">
        <v>0.009366690216354594</v>
      </c>
      <c r="E21" s="76">
        <v>0.3053926698291688</v>
      </c>
      <c r="F21" s="76">
        <v>0.08038098643928569</v>
      </c>
      <c r="G21" s="76">
        <v>0.08038098643928569</v>
      </c>
      <c r="H21" s="76">
        <v>0.07381816638701913</v>
      </c>
      <c r="I21" s="76">
        <v>0.071675832433635</v>
      </c>
      <c r="J21" s="76">
        <v>0.0705491193306306</v>
      </c>
      <c r="K21" s="76">
        <v>0.06982355821369657</v>
      </c>
      <c r="L21" s="76">
        <v>0.0693024076987728</v>
      </c>
      <c r="M21" s="76">
        <v>0.06890198591706664</v>
      </c>
      <c r="N21" s="76">
        <v>0.06858004744202627</v>
      </c>
      <c r="O21" s="76">
        <v>0.0683126706203887</v>
      </c>
      <c r="P21" s="76">
        <v>0.06808514807163679</v>
      </c>
      <c r="Q21" s="76">
        <v>0.06788786092925563</v>
      </c>
      <c r="R21" s="76">
        <v>0.06788786092925563</v>
      </c>
      <c r="S21" s="76">
        <v>0.06348369596944023</v>
      </c>
      <c r="T21" s="76">
        <v>0.06176661247790739</v>
      </c>
      <c r="U21" s="76">
        <v>0.06081210979650527</v>
      </c>
      <c r="V21" s="76">
        <v>0.06018373724737174</v>
      </c>
      <c r="W21" s="76">
        <v>0.05972804578953808</v>
      </c>
      <c r="X21" s="76">
        <v>0.05937649863518533</v>
      </c>
      <c r="Y21" s="76">
        <v>0.05909348527339206</v>
      </c>
      <c r="Z21" s="85">
        <v>0.0588584700877129</v>
      </c>
      <c r="AA21" s="76">
        <v>0.05865867391059132</v>
      </c>
      <c r="AB21" s="76">
        <v>0.05848566959953763</v>
      </c>
      <c r="AC21" s="76">
        <v>0.05848566959953764</v>
      </c>
      <c r="AD21" s="76">
        <v>0.05305073097472506</v>
      </c>
      <c r="AE21" s="76">
        <v>0.051277454854382364</v>
      </c>
      <c r="AF21" s="76">
        <v>0.050364362143230944</v>
      </c>
      <c r="AG21" s="76">
        <v>0.04978815029322714</v>
      </c>
      <c r="AH21" s="76">
        <v>0.04938140305370499</v>
      </c>
      <c r="AI21" s="76">
        <v>0.04907346497675261</v>
      </c>
      <c r="AJ21" s="76">
        <v>0.048828997570688676</v>
      </c>
      <c r="AK21" s="76">
        <v>0.04862817598229178</v>
      </c>
      <c r="AL21" s="76">
        <v>0.0484589192721526</v>
      </c>
      <c r="AM21" s="76">
        <v>0.04831339160919568</v>
      </c>
      <c r="AN21" s="76">
        <v>0.048313391609195684</v>
      </c>
      <c r="AO21" s="76">
        <v>0.04099465025644454</v>
      </c>
      <c r="AP21" s="76">
        <v>0.038157472898378376</v>
      </c>
      <c r="AQ21" s="76">
        <v>0.03658187828246199</v>
      </c>
      <c r="AR21" s="76">
        <v>0.03553905766327084</v>
      </c>
      <c r="AS21" s="76">
        <v>0.03477545420719549</v>
      </c>
      <c r="AT21" s="76">
        <v>0.03417902153363931</v>
      </c>
      <c r="AU21" s="76">
        <v>0.03369208512526012</v>
      </c>
      <c r="AV21" s="76">
        <v>0.03328164710363712</v>
      </c>
      <c r="AW21" s="76">
        <v>0.0329273069272019</v>
      </c>
      <c r="AX21" s="76">
        <v>0.03261568335739405</v>
      </c>
      <c r="AY21" s="136">
        <v>0.011082752329752494</v>
      </c>
      <c r="AZ21" s="136">
        <v>0.17966082303107997</v>
      </c>
      <c r="BA21" s="136">
        <v>0.0010949060941199584</v>
      </c>
      <c r="BB21" s="136">
        <v>0.1926481056858285</v>
      </c>
      <c r="BC21" s="136">
        <v>0.0010949060941199584</v>
      </c>
      <c r="BD21" s="136">
        <v>0.0010949060941199584</v>
      </c>
      <c r="BE21" s="137">
        <v>0.0010949060941199584</v>
      </c>
    </row>
    <row r="22" spans="2:57" ht="12.75">
      <c r="B22" s="170"/>
      <c r="C22" s="76">
        <v>0.5599196695941575</v>
      </c>
      <c r="D22" s="76">
        <v>0.008863349167867829</v>
      </c>
      <c r="E22" s="76">
        <v>0.5524402712439226</v>
      </c>
      <c r="F22" s="76">
        <v>0.13926316277458928</v>
      </c>
      <c r="G22" s="76">
        <v>0.13926316277458928</v>
      </c>
      <c r="H22" s="76">
        <v>0.10866222306466533</v>
      </c>
      <c r="I22" s="76">
        <v>0.09758101657769913</v>
      </c>
      <c r="J22" s="76">
        <v>0.09150204369645536</v>
      </c>
      <c r="K22" s="76">
        <v>0.08749751423448186</v>
      </c>
      <c r="L22" s="76">
        <v>0.08457993250255076</v>
      </c>
      <c r="M22" s="76">
        <v>0.08231613731180276</v>
      </c>
      <c r="N22" s="76">
        <v>0.0804828947819106</v>
      </c>
      <c r="O22" s="76">
        <v>0.07895189753519535</v>
      </c>
      <c r="P22" s="76">
        <v>0.0776433588485511</v>
      </c>
      <c r="Q22" s="76">
        <v>0.07650462593861436</v>
      </c>
      <c r="R22" s="76">
        <v>0.07650462593861436</v>
      </c>
      <c r="S22" s="76">
        <v>0.06214045235846643</v>
      </c>
      <c r="T22" s="76">
        <v>0.0554194916518386</v>
      </c>
      <c r="U22" s="76">
        <v>0.051321830275517545</v>
      </c>
      <c r="V22" s="76">
        <v>0.0484678308330421</v>
      </c>
      <c r="W22" s="76">
        <v>0.046317225699228005</v>
      </c>
      <c r="X22" s="76">
        <v>0.04461100826759079</v>
      </c>
      <c r="Y22" s="76">
        <v>0.04320758563392657</v>
      </c>
      <c r="Z22" s="85">
        <v>0.04202208520367332</v>
      </c>
      <c r="AA22" s="76">
        <v>0.041000047900837236</v>
      </c>
      <c r="AB22" s="76">
        <v>0.0401046512099361</v>
      </c>
      <c r="AC22" s="76">
        <v>0.040104651209936094</v>
      </c>
      <c r="AD22" s="76">
        <v>0.027320563022677925</v>
      </c>
      <c r="AE22" s="76">
        <v>0.022104027024034675</v>
      </c>
      <c r="AF22" s="76">
        <v>0.01914176753793088</v>
      </c>
      <c r="AG22" s="76">
        <v>0.017172232017607304</v>
      </c>
      <c r="AH22" s="76">
        <v>0.015738788954935613</v>
      </c>
      <c r="AI22" s="76">
        <v>0.014633223328581232</v>
      </c>
      <c r="AJ22" s="76">
        <v>0.013745641228663225</v>
      </c>
      <c r="AK22" s="76">
        <v>0.013011884244973699</v>
      </c>
      <c r="AL22" s="76">
        <v>0.01239162907813178</v>
      </c>
      <c r="AM22" s="76">
        <v>0.011858068022141365</v>
      </c>
      <c r="AN22" s="76">
        <v>0.011858068022141365</v>
      </c>
      <c r="AO22" s="76">
        <v>0.0093826971771525</v>
      </c>
      <c r="AP22" s="76">
        <v>0.007764810971100314</v>
      </c>
      <c r="AQ22" s="76">
        <v>0.006724635915858156</v>
      </c>
      <c r="AR22" s="76">
        <v>0.006012098561986198</v>
      </c>
      <c r="AS22" s="76">
        <v>0.005497667872982202</v>
      </c>
      <c r="AT22" s="76">
        <v>0.005111168457791445</v>
      </c>
      <c r="AU22" s="76">
        <v>0.0048117651945260055</v>
      </c>
      <c r="AV22" s="76">
        <v>0.004574165481470853</v>
      </c>
      <c r="AW22" s="76">
        <v>0.004381883715783538</v>
      </c>
      <c r="AX22" s="76">
        <v>0.004223719884034591</v>
      </c>
      <c r="AY22" s="136">
        <v>0.0008955562140508939</v>
      </c>
      <c r="AZ22" s="136">
        <v>0.02695124783090358</v>
      </c>
      <c r="BA22" s="136">
        <v>6.806212469085253E-05</v>
      </c>
      <c r="BB22" s="136">
        <v>0.02532218367003349</v>
      </c>
      <c r="BC22" s="136">
        <v>6.806212469085253E-05</v>
      </c>
      <c r="BD22" s="136">
        <v>6.806212469085253E-05</v>
      </c>
      <c r="BE22" s="137">
        <v>6.806212469085252E-05</v>
      </c>
    </row>
    <row r="23" spans="2:57" ht="12.75">
      <c r="B23" s="170"/>
      <c r="C23" s="77">
        <v>0.12049738183501288</v>
      </c>
      <c r="D23" s="77">
        <v>0.0025648666489518244</v>
      </c>
      <c r="E23" s="77">
        <v>0.12521717105437985</v>
      </c>
      <c r="F23" s="77">
        <v>0.03198818648346254</v>
      </c>
      <c r="G23" s="77">
        <v>0.03198818648346254</v>
      </c>
      <c r="H23" s="77">
        <v>0.05204974811925985</v>
      </c>
      <c r="I23" s="77">
        <v>0.0592202042681479</v>
      </c>
      <c r="J23" s="77">
        <v>0.06313419765514254</v>
      </c>
      <c r="K23" s="77">
        <v>0.06570579972016753</v>
      </c>
      <c r="L23" s="77">
        <v>0.06757636363364965</v>
      </c>
      <c r="M23" s="77">
        <v>0.06902616014870706</v>
      </c>
      <c r="N23" s="77">
        <v>0.07019927362894238</v>
      </c>
      <c r="O23" s="77">
        <v>0.07117837348761812</v>
      </c>
      <c r="P23" s="77">
        <v>0.07201479886598838</v>
      </c>
      <c r="Q23" s="77">
        <v>0.07274239426978918</v>
      </c>
      <c r="R23" s="77">
        <v>0.07274239426978917</v>
      </c>
      <c r="S23" s="77">
        <v>0.08269924926800153</v>
      </c>
      <c r="T23" s="77">
        <v>0.08721903649460197</v>
      </c>
      <c r="U23" s="77">
        <v>0.08993721784174125</v>
      </c>
      <c r="V23" s="77">
        <v>0.09181561828888127</v>
      </c>
      <c r="W23" s="77">
        <v>0.09322382596545177</v>
      </c>
      <c r="X23" s="77">
        <v>0.09433698691440269</v>
      </c>
      <c r="Y23" s="77">
        <v>0.09525009654145149</v>
      </c>
      <c r="Z23" s="86">
        <v>0.0960197677154095</v>
      </c>
      <c r="AA23" s="77">
        <v>0.09668216499599352</v>
      </c>
      <c r="AB23" s="77">
        <v>0.09726165431309224</v>
      </c>
      <c r="AC23" s="77">
        <v>0.09726165431309224</v>
      </c>
      <c r="AD23" s="77">
        <v>0.10675065788207308</v>
      </c>
      <c r="AE23" s="77">
        <v>0.11044153890649427</v>
      </c>
      <c r="AF23" s="77">
        <v>0.11249915389996755</v>
      </c>
      <c r="AG23" s="77">
        <v>0.11385462096775294</v>
      </c>
      <c r="AH23" s="77">
        <v>0.11483599843847062</v>
      </c>
      <c r="AI23" s="77">
        <v>0.11559055547753856</v>
      </c>
      <c r="AJ23" s="77">
        <v>0.11619522207910594</v>
      </c>
      <c r="AK23" s="77">
        <v>0.11669458221404584</v>
      </c>
      <c r="AL23" s="77">
        <v>0.11711650193299375</v>
      </c>
      <c r="AM23" s="77">
        <v>0.11747942711387284</v>
      </c>
      <c r="AN23" s="77">
        <v>0.11747942711387284</v>
      </c>
      <c r="AO23" s="77">
        <v>0.12189623711236329</v>
      </c>
      <c r="AP23" s="77">
        <v>0.12398359264075146</v>
      </c>
      <c r="AQ23" s="77">
        <v>0.12522372841409765</v>
      </c>
      <c r="AR23" s="77">
        <v>0.1260584287924352</v>
      </c>
      <c r="AS23" s="77">
        <v>0.12666560370632704</v>
      </c>
      <c r="AT23" s="77">
        <v>0.127131236888481</v>
      </c>
      <c r="AU23" s="77">
        <v>0.1275022719464582</v>
      </c>
      <c r="AV23" s="77">
        <v>0.12780666651418668</v>
      </c>
      <c r="AW23" s="77">
        <v>0.12806218904117087</v>
      </c>
      <c r="AX23" s="77">
        <v>0.12828071503643704</v>
      </c>
      <c r="AY23" s="138">
        <v>0.03290390897166381</v>
      </c>
      <c r="AZ23" s="138">
        <v>0.7795945446036164</v>
      </c>
      <c r="BA23" s="138">
        <v>0.0027008836601043447</v>
      </c>
      <c r="BB23" s="138">
        <v>0.7658552406546978</v>
      </c>
      <c r="BC23" s="138">
        <v>0.0027008836601043447</v>
      </c>
      <c r="BD23" s="138">
        <v>0.0027008836601043447</v>
      </c>
      <c r="BE23" s="139">
        <v>0.0027008836601043447</v>
      </c>
    </row>
    <row r="24" spans="2:57" ht="12.75">
      <c r="B24" s="2" t="s">
        <v>121</v>
      </c>
      <c r="C24" s="76">
        <v>0.2335303994526721</v>
      </c>
      <c r="D24" s="76">
        <v>0.7139497119335702</v>
      </c>
      <c r="E24" s="76">
        <v>0.22532446123553818</v>
      </c>
      <c r="F24" s="76">
        <v>0.9392741731691082</v>
      </c>
      <c r="G24" s="76">
        <v>0.9392741731691082</v>
      </c>
      <c r="H24" s="76">
        <v>1.0075334428642462</v>
      </c>
      <c r="I24" s="76">
        <v>1.0341783631048755</v>
      </c>
      <c r="J24" s="76">
        <v>1.0492773162001634</v>
      </c>
      <c r="K24" s="76">
        <v>1.0594229881633217</v>
      </c>
      <c r="L24" s="76">
        <v>1.0669192072680527</v>
      </c>
      <c r="M24" s="76">
        <v>1.0727984132865118</v>
      </c>
      <c r="N24" s="76">
        <v>1.0776007639130332</v>
      </c>
      <c r="O24" s="76">
        <v>1.0816403229526028</v>
      </c>
      <c r="P24" s="76">
        <v>1.0851142096486754</v>
      </c>
      <c r="Q24" s="76">
        <v>1.0881535183911204</v>
      </c>
      <c r="R24" s="76">
        <v>1.0881535183911204</v>
      </c>
      <c r="S24" s="76">
        <v>1.1337961315743117</v>
      </c>
      <c r="T24" s="76">
        <v>1.1554140189964692</v>
      </c>
      <c r="U24" s="76">
        <v>1.1687059437846694</v>
      </c>
      <c r="V24" s="76">
        <v>1.178026476741825</v>
      </c>
      <c r="W24" s="76">
        <v>1.1850895663075378</v>
      </c>
      <c r="X24" s="76">
        <v>1.190720241260758</v>
      </c>
      <c r="Y24" s="76">
        <v>1.1953711370591782</v>
      </c>
      <c r="Z24" s="85">
        <v>1.1993144414448282</v>
      </c>
      <c r="AA24" s="76">
        <v>1.2027253174195978</v>
      </c>
      <c r="AB24" s="76">
        <v>1.2057225205797162</v>
      </c>
      <c r="AC24" s="76">
        <v>1.2057225205797162</v>
      </c>
      <c r="AD24" s="76">
        <v>1.2613421801811524</v>
      </c>
      <c r="AE24" s="76">
        <v>1.2838031931547063</v>
      </c>
      <c r="AF24" s="76">
        <v>1.2965434862811493</v>
      </c>
      <c r="AG24" s="76">
        <v>1.305030442569924</v>
      </c>
      <c r="AH24" s="76">
        <v>1.31122613011483</v>
      </c>
      <c r="AI24" s="76">
        <v>1.3160213715032407</v>
      </c>
      <c r="AJ24" s="76">
        <v>1.3198853066464296</v>
      </c>
      <c r="AK24" s="76">
        <v>1.3230915465133306</v>
      </c>
      <c r="AL24" s="76">
        <v>1.3258119935159234</v>
      </c>
      <c r="AM24" s="76">
        <v>1.3281609392573137</v>
      </c>
      <c r="AN24" s="76">
        <v>1.3281609392573137</v>
      </c>
      <c r="AO24" s="76">
        <v>1.3682721707169834</v>
      </c>
      <c r="AP24" s="76">
        <v>1.3868306193548179</v>
      </c>
      <c r="AQ24" s="76">
        <v>1.3978726630218892</v>
      </c>
      <c r="AR24" s="76">
        <v>1.4053686334032378</v>
      </c>
      <c r="AS24" s="76">
        <v>1.4108832570863206</v>
      </c>
      <c r="AT24" s="76">
        <v>1.4151650525842425</v>
      </c>
      <c r="AU24" s="76">
        <v>1.418620679984611</v>
      </c>
      <c r="AV24" s="76">
        <v>1.4214918494096573</v>
      </c>
      <c r="AW24" s="76">
        <v>1.4239321484695477</v>
      </c>
      <c r="AX24" s="76">
        <v>1.4260443270076255</v>
      </c>
      <c r="AY24" s="76">
        <v>1.2438918441367397</v>
      </c>
      <c r="AZ24" s="76">
        <v>0.18215248287088542</v>
      </c>
      <c r="BA24" s="76">
        <v>1.1913835346273727</v>
      </c>
      <c r="BB24" s="76">
        <v>0.23466079238025264</v>
      </c>
      <c r="BC24" s="76">
        <v>0.48573459252218487</v>
      </c>
      <c r="BD24" s="76">
        <v>0.7056489421051877</v>
      </c>
      <c r="BE24" s="81">
        <v>0.7056489421051877</v>
      </c>
    </row>
    <row r="25" spans="2:57" ht="12.75">
      <c r="B25" s="2" t="s">
        <v>92</v>
      </c>
      <c r="C25" s="87">
        <v>360.62181369446995</v>
      </c>
      <c r="D25" s="87">
        <v>339.78339768379186</v>
      </c>
      <c r="E25" s="87">
        <v>339.7833976837919</v>
      </c>
      <c r="F25" s="87">
        <v>704.161264698717</v>
      </c>
      <c r="G25" s="87">
        <v>792.375454586537</v>
      </c>
      <c r="H25" s="78">
        <v>733.7850044976433</v>
      </c>
      <c r="I25" s="78">
        <v>710.2607736467268</v>
      </c>
      <c r="J25" s="78">
        <v>696.75820392567</v>
      </c>
      <c r="K25" s="78">
        <v>687.6138086709198</v>
      </c>
      <c r="L25" s="78">
        <v>680.8200637436537</v>
      </c>
      <c r="M25" s="78">
        <v>675.4694105283781</v>
      </c>
      <c r="N25" s="78">
        <v>671.0840955192269</v>
      </c>
      <c r="O25" s="78">
        <v>667.3850338853312</v>
      </c>
      <c r="P25" s="78">
        <v>664.1964020473537</v>
      </c>
      <c r="Q25" s="78">
        <v>661.4009037201536</v>
      </c>
      <c r="R25" s="87">
        <v>792.375454586537</v>
      </c>
      <c r="S25" s="78">
        <v>753.859447731975</v>
      </c>
      <c r="T25" s="78">
        <v>735.220735758765</v>
      </c>
      <c r="U25" s="78">
        <v>723.632110519261</v>
      </c>
      <c r="V25" s="78">
        <v>715.44764905302</v>
      </c>
      <c r="W25" s="78">
        <v>709.2135687898347</v>
      </c>
      <c r="X25" s="78">
        <v>704.2241437421814</v>
      </c>
      <c r="Y25" s="78">
        <v>700.089822290497</v>
      </c>
      <c r="Z25" s="87">
        <v>696.5752460536823</v>
      </c>
      <c r="AA25" s="78">
        <v>693.528376862414</v>
      </c>
      <c r="AB25" s="78">
        <v>690.8458107309273</v>
      </c>
      <c r="AC25" s="150">
        <v>792.375454586537</v>
      </c>
      <c r="AD25" s="78">
        <v>745.8335683707568</v>
      </c>
      <c r="AE25" s="78">
        <v>726.5808255694917</v>
      </c>
      <c r="AF25" s="78">
        <v>715.5415859450792</v>
      </c>
      <c r="AG25" s="78">
        <v>708.1410124394996</v>
      </c>
      <c r="AH25" s="78">
        <v>702.7154420409923</v>
      </c>
      <c r="AI25" s="78">
        <v>698.5033454303093</v>
      </c>
      <c r="AJ25" s="78">
        <v>695.1013799148128</v>
      </c>
      <c r="AK25" s="78">
        <v>692.273296249903</v>
      </c>
      <c r="AL25" s="78">
        <v>689.870160112528</v>
      </c>
      <c r="AM25" s="78">
        <v>687.7926744012321</v>
      </c>
      <c r="AN25" s="150">
        <v>792.375454586537</v>
      </c>
      <c r="AO25" s="78">
        <v>760.947461046113</v>
      </c>
      <c r="AP25" s="78">
        <v>746.0494911348769</v>
      </c>
      <c r="AQ25" s="78">
        <v>737.0972760169948</v>
      </c>
      <c r="AR25" s="78">
        <v>730.9922196698024</v>
      </c>
      <c r="AS25" s="78">
        <v>726.4916404477474</v>
      </c>
      <c r="AT25" s="78">
        <v>722.9947357796311</v>
      </c>
      <c r="AU25" s="78">
        <v>720.1727685691483</v>
      </c>
      <c r="AV25" s="78">
        <v>717.8293548144059</v>
      </c>
      <c r="AW25" s="78">
        <v>715.8392428366221</v>
      </c>
      <c r="AX25" s="78">
        <v>714.1184045801857</v>
      </c>
      <c r="AY25" s="78">
        <v>355.53792309537806</v>
      </c>
      <c r="AZ25" s="78">
        <v>355.5379230953781</v>
      </c>
      <c r="BA25" s="78">
        <v>296.7576413371495</v>
      </c>
      <c r="BB25" s="78">
        <v>296.7576413371495</v>
      </c>
      <c r="BC25" s="78">
        <v>296.7576413371495</v>
      </c>
      <c r="BD25" s="78">
        <v>296.7576413371495</v>
      </c>
      <c r="BE25" s="83">
        <v>314.65050377467765</v>
      </c>
    </row>
    <row r="26" spans="2:57" ht="13.5" thickBot="1">
      <c r="B26" s="3" t="s">
        <v>93</v>
      </c>
      <c r="C26" s="90">
        <v>11.69547069439255</v>
      </c>
      <c r="D26" s="90">
        <v>11.69547069439255</v>
      </c>
      <c r="E26" s="90">
        <v>11.69547069439255</v>
      </c>
      <c r="F26" s="90">
        <v>11.69547069439255</v>
      </c>
      <c r="G26" s="90">
        <v>11.39547069439255</v>
      </c>
      <c r="H26" s="90">
        <v>11.388012722813656</v>
      </c>
      <c r="I26" s="90">
        <v>11.380641269961338</v>
      </c>
      <c r="J26" s="90">
        <v>11.373329382101092</v>
      </c>
      <c r="K26" s="90">
        <v>11.366060492995405</v>
      </c>
      <c r="L26" s="90">
        <v>11.35882411882459</v>
      </c>
      <c r="M26" s="90">
        <v>11.35161316928021</v>
      </c>
      <c r="N26" s="90">
        <v>11.34442257328236</v>
      </c>
      <c r="O26" s="90">
        <v>11.337248540851991</v>
      </c>
      <c r="P26" s="90">
        <v>11.330088139471888</v>
      </c>
      <c r="Q26" s="90">
        <v>11.322939036099168</v>
      </c>
      <c r="R26" s="90">
        <v>11.022939036099169</v>
      </c>
      <c r="S26" s="90">
        <v>11.012279058426788</v>
      </c>
      <c r="T26" s="90">
        <v>11.00172914568006</v>
      </c>
      <c r="U26" s="90">
        <v>10.991252752687238</v>
      </c>
      <c r="V26" s="90">
        <v>10.980828243090603</v>
      </c>
      <c r="W26" s="90">
        <v>10.970441767763877</v>
      </c>
      <c r="X26" s="90">
        <v>10.96008382402432</v>
      </c>
      <c r="Y26" s="90">
        <v>10.94974753004012</v>
      </c>
      <c r="Z26" s="90">
        <v>10.939427689127676</v>
      </c>
      <c r="AA26" s="90">
        <v>10.929120245353023</v>
      </c>
      <c r="AB26" s="90">
        <v>10.91882194770622</v>
      </c>
      <c r="AC26" s="90">
        <v>10.61882194770622</v>
      </c>
      <c r="AD26" s="90">
        <v>10.60489689668902</v>
      </c>
      <c r="AE26" s="90">
        <v>10.59117112394918</v>
      </c>
      <c r="AF26" s="90">
        <v>10.577558775898677</v>
      </c>
      <c r="AG26" s="90">
        <v>10.56401678177156</v>
      </c>
      <c r="AH26" s="90">
        <v>10.55052011732171</v>
      </c>
      <c r="AI26" s="90">
        <v>10.537052692277328</v>
      </c>
      <c r="AJ26" s="90">
        <v>10.523603390110974</v>
      </c>
      <c r="AK26" s="90">
        <v>10.510164111448466</v>
      </c>
      <c r="AL26" s="90">
        <v>10.496728709397697</v>
      </c>
      <c r="AM26" s="90">
        <v>10.483292365560025</v>
      </c>
      <c r="AN26" s="90">
        <v>10.183292365560026</v>
      </c>
      <c r="AO26" s="90">
        <v>10.164726167836918</v>
      </c>
      <c r="AP26" s="90">
        <v>10.146325884441996</v>
      </c>
      <c r="AQ26" s="90">
        <v>10.128011324614654</v>
      </c>
      <c r="AR26" s="90">
        <v>10.109739323541602</v>
      </c>
      <c r="AS26" s="90">
        <v>10.091483839626783</v>
      </c>
      <c r="AT26" s="90">
        <v>10.073227775287052</v>
      </c>
      <c r="AU26" s="90">
        <v>10.054959171914941</v>
      </c>
      <c r="AV26" s="90">
        <v>10.036669245538356</v>
      </c>
      <c r="AW26" s="90">
        <v>10.01835128619841</v>
      </c>
      <c r="AX26" s="90">
        <v>10</v>
      </c>
      <c r="AY26" s="90">
        <v>10</v>
      </c>
      <c r="AZ26" s="90">
        <v>10</v>
      </c>
      <c r="BA26" s="90">
        <v>10</v>
      </c>
      <c r="BB26" s="90">
        <v>8</v>
      </c>
      <c r="BC26" s="90">
        <v>10</v>
      </c>
      <c r="BD26" s="90">
        <v>10</v>
      </c>
      <c r="BE26" s="91">
        <v>11.695470694392553</v>
      </c>
    </row>
    <row r="27" spans="2:57" ht="13.5" thickBot="1">
      <c r="B27" s="3" t="s">
        <v>122</v>
      </c>
      <c r="C27" s="47">
        <f aca="true" t="shared" si="3" ref="C27:AJ27">C24*(C19*$D$63+C20*$D$64+C21*$D$65+C22*$D$66+C23*$D$67)*3.6</f>
        <v>82.50571037052197</v>
      </c>
      <c r="D27" s="47">
        <f t="shared" si="3"/>
        <v>10.728852461722575</v>
      </c>
      <c r="E27" s="47">
        <f t="shared" si="3"/>
        <v>78.21819354776795</v>
      </c>
      <c r="F27" s="47">
        <f t="shared" si="3"/>
        <v>88.94704600949048</v>
      </c>
      <c r="G27" s="47">
        <f t="shared" si="3"/>
        <v>88.94704600949048</v>
      </c>
      <c r="H27" s="47">
        <f t="shared" si="3"/>
        <v>88.94704600949122</v>
      </c>
      <c r="I27" s="47">
        <f t="shared" si="3"/>
        <v>88.94704600949125</v>
      </c>
      <c r="J27" s="47">
        <f t="shared" si="3"/>
        <v>88.94704600949117</v>
      </c>
      <c r="K27" s="47">
        <f t="shared" si="3"/>
        <v>88.94704600949113</v>
      </c>
      <c r="L27" s="47">
        <f t="shared" si="3"/>
        <v>88.94704600949107</v>
      </c>
      <c r="M27" s="47">
        <f t="shared" si="3"/>
        <v>88.947046009491</v>
      </c>
      <c r="N27" s="47">
        <f t="shared" si="3"/>
        <v>88.94704600949098</v>
      </c>
      <c r="O27" s="47">
        <f t="shared" si="3"/>
        <v>88.94704600949096</v>
      </c>
      <c r="P27" s="47">
        <f t="shared" si="3"/>
        <v>88.9470460094909</v>
      </c>
      <c r="Q27" s="47">
        <f t="shared" si="3"/>
        <v>88.9470460094909</v>
      </c>
      <c r="R27" s="47">
        <f t="shared" si="3"/>
        <v>88.94704600949089</v>
      </c>
      <c r="S27" s="47">
        <f t="shared" si="3"/>
        <v>88.94704600949159</v>
      </c>
      <c r="T27" s="47">
        <f t="shared" si="3"/>
        <v>88.94704600949169</v>
      </c>
      <c r="U27" s="47">
        <f t="shared" si="3"/>
        <v>88.94704600949166</v>
      </c>
      <c r="V27" s="47">
        <f t="shared" si="3"/>
        <v>88.94704600949161</v>
      </c>
      <c r="W27" s="47">
        <f t="shared" si="3"/>
        <v>88.94704600949154</v>
      </c>
      <c r="X27" s="47">
        <f t="shared" si="3"/>
        <v>88.94704600949152</v>
      </c>
      <c r="Y27" s="47">
        <f t="shared" si="3"/>
        <v>88.94704600949146</v>
      </c>
      <c r="Z27" s="47">
        <f t="shared" si="3"/>
        <v>88.9470460094914</v>
      </c>
      <c r="AA27" s="47">
        <f t="shared" si="3"/>
        <v>88.94704600949137</v>
      </c>
      <c r="AB27" s="47">
        <f t="shared" si="3"/>
        <v>88.94704600949134</v>
      </c>
      <c r="AC27" s="47">
        <f t="shared" si="3"/>
        <v>88.94704600949134</v>
      </c>
      <c r="AD27" s="47">
        <f t="shared" si="3"/>
        <v>88.94704600949163</v>
      </c>
      <c r="AE27" s="47">
        <f t="shared" si="3"/>
        <v>88.94704600949149</v>
      </c>
      <c r="AF27" s="47">
        <f t="shared" si="3"/>
        <v>88.94704600949134</v>
      </c>
      <c r="AG27" s="47">
        <f t="shared" si="3"/>
        <v>88.94704600949123</v>
      </c>
      <c r="AH27" s="47">
        <f t="shared" si="3"/>
        <v>88.94704600949113</v>
      </c>
      <c r="AI27" s="47">
        <f t="shared" si="3"/>
        <v>88.94704600949105</v>
      </c>
      <c r="AJ27" s="47">
        <f t="shared" si="3"/>
        <v>88.94704600949099</v>
      </c>
      <c r="AK27" s="47">
        <f aca="true" t="shared" si="4" ref="AK27:BE27">AK24*(AK19*$D$63+AK20*$D$64+AK21*$D$65+AK22*$D$66+AK23*$D$67)*3.6</f>
        <v>88.94704600949093</v>
      </c>
      <c r="AL27" s="47">
        <f t="shared" si="4"/>
        <v>88.94704600949088</v>
      </c>
      <c r="AM27" s="47">
        <f t="shared" si="4"/>
        <v>88.94704600949083</v>
      </c>
      <c r="AN27" s="47">
        <f t="shared" si="4"/>
        <v>88.94704600949083</v>
      </c>
      <c r="AO27" s="47">
        <f t="shared" si="4"/>
        <v>88.94704600949076</v>
      </c>
      <c r="AP27" s="47">
        <f t="shared" si="4"/>
        <v>88.94704600949068</v>
      </c>
      <c r="AQ27" s="47">
        <f t="shared" si="4"/>
        <v>88.94704600949062</v>
      </c>
      <c r="AR27" s="47">
        <f t="shared" si="4"/>
        <v>88.94704600949059</v>
      </c>
      <c r="AS27" s="47">
        <f t="shared" si="4"/>
        <v>88.94704600949053</v>
      </c>
      <c r="AT27" s="47">
        <f t="shared" si="4"/>
        <v>88.94704600949053</v>
      </c>
      <c r="AU27" s="47">
        <f t="shared" si="4"/>
        <v>88.94704600949052</v>
      </c>
      <c r="AV27" s="47">
        <f t="shared" si="4"/>
        <v>88.94704600949052</v>
      </c>
      <c r="AW27" s="47">
        <f t="shared" si="4"/>
        <v>88.9470460094905</v>
      </c>
      <c r="AX27" s="47">
        <f t="shared" si="4"/>
        <v>88.94704600949049</v>
      </c>
      <c r="AY27" s="47">
        <f t="shared" si="4"/>
        <v>28.281200212815286</v>
      </c>
      <c r="AZ27" s="47">
        <f t="shared" si="4"/>
        <v>60.66584579668605</v>
      </c>
      <c r="BA27" s="47">
        <f t="shared" si="4"/>
        <v>10.875239461680755</v>
      </c>
      <c r="BB27" s="63">
        <f t="shared" si="4"/>
        <v>78.07180654780976</v>
      </c>
      <c r="BC27" s="63">
        <f t="shared" si="4"/>
        <v>4.433903822712205</v>
      </c>
      <c r="BD27" s="47">
        <f t="shared" si="4"/>
        <v>6.441335638968548</v>
      </c>
      <c r="BE27" s="64">
        <f t="shared" si="4"/>
        <v>6.441335638968548</v>
      </c>
    </row>
    <row r="29" ht="13.5" thickBot="1"/>
    <row r="30" spans="2:28" ht="13.5" thickBot="1">
      <c r="B30" s="39" t="s">
        <v>143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0"/>
    </row>
    <row r="31" spans="2:54" ht="12.75">
      <c r="B31" s="23"/>
      <c r="C31" s="32" t="s">
        <v>95</v>
      </c>
      <c r="D31" s="19"/>
      <c r="E31" s="19"/>
      <c r="F31" s="19"/>
      <c r="G31" s="20"/>
      <c r="H31" s="21"/>
      <c r="I31" s="39" t="s">
        <v>101</v>
      </c>
      <c r="J31" s="19"/>
      <c r="K31" s="20"/>
      <c r="L31" s="21"/>
      <c r="M31" s="40" t="s">
        <v>110</v>
      </c>
      <c r="N31" s="19"/>
      <c r="O31" s="20"/>
      <c r="P31" s="21"/>
      <c r="Q31" s="39" t="s">
        <v>111</v>
      </c>
      <c r="R31" s="19"/>
      <c r="S31" s="20"/>
      <c r="T31" s="21"/>
      <c r="U31" s="39" t="s">
        <v>47</v>
      </c>
      <c r="V31" s="19"/>
      <c r="W31" s="20"/>
      <c r="X31" s="21"/>
      <c r="Y31" s="39" t="s">
        <v>138</v>
      </c>
      <c r="Z31" s="19"/>
      <c r="AA31" s="20"/>
      <c r="AB31" s="22"/>
      <c r="BB31">
        <f>63.65+0.5138*BB9*100</f>
        <v>103.75449705384523</v>
      </c>
    </row>
    <row r="32" spans="2:50" ht="12.75">
      <c r="B32" s="23"/>
      <c r="C32" s="29" t="s">
        <v>100</v>
      </c>
      <c r="D32" s="33" t="s">
        <v>96</v>
      </c>
      <c r="E32" s="33" t="s">
        <v>97</v>
      </c>
      <c r="F32" s="33" t="s">
        <v>98</v>
      </c>
      <c r="G32" s="34" t="s">
        <v>99</v>
      </c>
      <c r="H32" s="21"/>
      <c r="I32" s="35"/>
      <c r="J32" s="27"/>
      <c r="K32" s="28"/>
      <c r="L32" s="21"/>
      <c r="M32" s="35" t="s">
        <v>184</v>
      </c>
      <c r="N32" s="27">
        <v>40000</v>
      </c>
      <c r="O32" s="28" t="s">
        <v>106</v>
      </c>
      <c r="P32" s="21"/>
      <c r="Q32" s="35" t="s">
        <v>184</v>
      </c>
      <c r="R32" s="27">
        <v>10000</v>
      </c>
      <c r="S32" s="28" t="s">
        <v>106</v>
      </c>
      <c r="T32" s="21"/>
      <c r="U32" s="35"/>
      <c r="V32" s="27"/>
      <c r="W32" s="28"/>
      <c r="X32" s="21"/>
      <c r="Y32" s="23"/>
      <c r="Z32" s="21"/>
      <c r="AA32" s="22"/>
      <c r="AB32" s="22"/>
      <c r="AE32" t="s">
        <v>192</v>
      </c>
      <c r="AX32" s="123">
        <v>0.0019333276758420719</v>
      </c>
    </row>
    <row r="33" spans="2:50" ht="12.75">
      <c r="B33" s="23"/>
      <c r="C33" s="30">
        <v>1</v>
      </c>
      <c r="D33" s="105">
        <f>A72</f>
        <v>1.0888040973516793</v>
      </c>
      <c r="E33" s="105">
        <f>A82</f>
        <v>0.6258896505038136</v>
      </c>
      <c r="F33" s="105">
        <f>A92</f>
        <v>1.4172665825262747</v>
      </c>
      <c r="G33" s="106">
        <f>A102</f>
        <v>0.970888355632423</v>
      </c>
      <c r="H33" s="21"/>
      <c r="I33" s="36" t="s">
        <v>102</v>
      </c>
      <c r="J33" s="44">
        <f>A112</f>
        <v>9635.32794323774</v>
      </c>
      <c r="K33" s="22" t="s">
        <v>106</v>
      </c>
      <c r="L33" s="21"/>
      <c r="M33" s="23" t="s">
        <v>112</v>
      </c>
      <c r="N33" s="60">
        <f>A119</f>
        <v>41336.231495979446</v>
      </c>
      <c r="O33" s="22" t="s">
        <v>106</v>
      </c>
      <c r="P33" s="21"/>
      <c r="Q33" s="23" t="s">
        <v>112</v>
      </c>
      <c r="R33" s="60">
        <f>A121</f>
        <v>8075.7867413674885</v>
      </c>
      <c r="S33" s="26" t="s">
        <v>106</v>
      </c>
      <c r="T33" s="21"/>
      <c r="U33" s="23" t="s">
        <v>107</v>
      </c>
      <c r="V33" s="46">
        <f>A116</f>
        <v>974.4455028182496</v>
      </c>
      <c r="W33" s="22" t="s">
        <v>106</v>
      </c>
      <c r="X33" s="21"/>
      <c r="Y33" s="102" t="s">
        <v>119</v>
      </c>
      <c r="Z33" s="60">
        <f>$A$126</f>
        <v>103.75492536895806</v>
      </c>
      <c r="AA33" s="26"/>
      <c r="AB33" s="22"/>
      <c r="AE33" t="s">
        <v>193</v>
      </c>
      <c r="AF33">
        <v>-60</v>
      </c>
      <c r="AX33" s="124">
        <f>AX6</f>
        <v>0.004041323772907757</v>
      </c>
    </row>
    <row r="34" spans="2:32" ht="13.5" thickBot="1">
      <c r="B34" s="23"/>
      <c r="C34" s="30">
        <v>2</v>
      </c>
      <c r="D34" s="105">
        <f aca="true" t="shared" si="5" ref="D34:D42">A73</f>
        <v>1.0888040973516793</v>
      </c>
      <c r="E34" s="105">
        <f aca="true" t="shared" si="6" ref="E34:E42">A83</f>
        <v>0.6258896505038136</v>
      </c>
      <c r="F34" s="105">
        <f aca="true" t="shared" si="7" ref="F34:F42">A93</f>
        <v>1.4172665825262747</v>
      </c>
      <c r="G34" s="106">
        <f aca="true" t="shared" si="8" ref="G34:G42">A103</f>
        <v>0.970888355632423</v>
      </c>
      <c r="H34" s="21"/>
      <c r="I34" s="37" t="s">
        <v>103</v>
      </c>
      <c r="J34" s="44">
        <f>A113</f>
        <v>12376.306418021353</v>
      </c>
      <c r="K34" s="22" t="s">
        <v>106</v>
      </c>
      <c r="L34" s="21"/>
      <c r="M34" s="24" t="s">
        <v>113</v>
      </c>
      <c r="N34" s="62">
        <f>A120</f>
        <v>520.5835456108362</v>
      </c>
      <c r="O34" s="25"/>
      <c r="P34" s="21"/>
      <c r="Q34" s="23" t="s">
        <v>118</v>
      </c>
      <c r="R34" s="46">
        <f>A122</f>
        <v>8</v>
      </c>
      <c r="S34" s="22" t="s">
        <v>117</v>
      </c>
      <c r="T34" s="21"/>
      <c r="U34" s="23" t="s">
        <v>108</v>
      </c>
      <c r="V34" s="164">
        <f>A117</f>
        <v>0.7761397244263459</v>
      </c>
      <c r="W34" s="22"/>
      <c r="X34" s="21"/>
      <c r="Y34" s="23" t="s">
        <v>139</v>
      </c>
      <c r="Z34" s="65">
        <f>$A$127</f>
        <v>4.349144797412765</v>
      </c>
      <c r="AA34" s="22"/>
      <c r="AB34" s="22"/>
      <c r="AE34" t="s">
        <v>135</v>
      </c>
      <c r="AF34">
        <v>63</v>
      </c>
    </row>
    <row r="35" spans="2:32" ht="13.5" thickBot="1">
      <c r="B35" s="23"/>
      <c r="C35" s="30">
        <v>3</v>
      </c>
      <c r="D35" s="105">
        <f t="shared" si="5"/>
        <v>1.0888040973516793</v>
      </c>
      <c r="E35" s="105">
        <f t="shared" si="6"/>
        <v>0.6258896505038136</v>
      </c>
      <c r="F35" s="105">
        <f t="shared" si="7"/>
        <v>1.4172665825262747</v>
      </c>
      <c r="G35" s="106">
        <f t="shared" si="8"/>
        <v>0.970888355632423</v>
      </c>
      <c r="H35" s="21"/>
      <c r="I35" s="37" t="s">
        <v>104</v>
      </c>
      <c r="J35" s="44">
        <f>A114</f>
        <v>10521.489738256028</v>
      </c>
      <c r="K35" s="22" t="s">
        <v>106</v>
      </c>
      <c r="L35" s="21"/>
      <c r="P35" s="21"/>
      <c r="Q35" s="23" t="s">
        <v>114</v>
      </c>
      <c r="R35" s="46">
        <f>A123</f>
        <v>288.15</v>
      </c>
      <c r="S35" s="22" t="s">
        <v>109</v>
      </c>
      <c r="T35" s="21"/>
      <c r="U35" s="24" t="s">
        <v>48</v>
      </c>
      <c r="V35" s="42">
        <f>A118</f>
        <v>317.54149889608175</v>
      </c>
      <c r="W35" s="25" t="s">
        <v>109</v>
      </c>
      <c r="X35" s="21"/>
      <c r="Y35" s="72" t="s">
        <v>128</v>
      </c>
      <c r="Z35" s="46">
        <f>$A$128</f>
        <v>87.12989348242519</v>
      </c>
      <c r="AA35" s="22" t="s">
        <v>137</v>
      </c>
      <c r="AB35" s="22"/>
      <c r="AE35" t="s">
        <v>179</v>
      </c>
      <c r="AF35">
        <v>50</v>
      </c>
    </row>
    <row r="36" spans="2:32" ht="13.5" thickBot="1">
      <c r="B36" s="23"/>
      <c r="C36" s="30">
        <v>4</v>
      </c>
      <c r="D36" s="105">
        <f t="shared" si="5"/>
        <v>1.0888040973516793</v>
      </c>
      <c r="E36" s="105">
        <f t="shared" si="6"/>
        <v>0.6258896505038136</v>
      </c>
      <c r="F36" s="105">
        <f t="shared" si="7"/>
        <v>1.4172665825262747</v>
      </c>
      <c r="G36" s="106">
        <f t="shared" si="8"/>
        <v>0.970888355632423</v>
      </c>
      <c r="H36" s="21"/>
      <c r="I36" s="38" t="s">
        <v>105</v>
      </c>
      <c r="J36" s="45">
        <f>A115</f>
        <v>10982.134279589716</v>
      </c>
      <c r="K36" s="25" t="s">
        <v>106</v>
      </c>
      <c r="L36" s="21"/>
      <c r="M36" s="21"/>
      <c r="N36" s="71"/>
      <c r="O36" s="21"/>
      <c r="P36" s="21"/>
      <c r="Q36" s="23" t="s">
        <v>115</v>
      </c>
      <c r="R36" s="46">
        <f>A124</f>
        <v>301.4325439825123</v>
      </c>
      <c r="S36" s="22" t="s">
        <v>109</v>
      </c>
      <c r="T36" s="21"/>
      <c r="U36" s="21"/>
      <c r="V36" s="21"/>
      <c r="W36" s="21"/>
      <c r="X36" s="21"/>
      <c r="Y36" s="72" t="s">
        <v>148</v>
      </c>
      <c r="Z36" s="46">
        <f>A129</f>
        <v>10.237964038351578</v>
      </c>
      <c r="AA36" s="22" t="s">
        <v>137</v>
      </c>
      <c r="AB36" s="22"/>
      <c r="AE36" t="s">
        <v>194</v>
      </c>
      <c r="AF36" s="126">
        <f>AF33+AB38*AF34+AB37*AF35-AB39*AF35</f>
        <v>0.09019281501641085</v>
      </c>
    </row>
    <row r="37" spans="2:29" ht="13.5" thickBot="1">
      <c r="B37" s="23"/>
      <c r="C37" s="30">
        <v>5</v>
      </c>
      <c r="D37" s="105">
        <f t="shared" si="5"/>
        <v>1.0888040973516793</v>
      </c>
      <c r="E37" s="105">
        <f t="shared" si="6"/>
        <v>0.6258896505038136</v>
      </c>
      <c r="F37" s="105">
        <f t="shared" si="7"/>
        <v>1.4172665825262747</v>
      </c>
      <c r="G37" s="106">
        <f t="shared" si="8"/>
        <v>0.970888355632423</v>
      </c>
      <c r="H37" s="21"/>
      <c r="I37" s="66" t="s">
        <v>140</v>
      </c>
      <c r="J37" s="45">
        <f>SUM(J33:J36)</f>
        <v>43515.25837910484</v>
      </c>
      <c r="K37" s="25" t="s">
        <v>106</v>
      </c>
      <c r="L37" s="21"/>
      <c r="M37" s="21"/>
      <c r="N37" s="21"/>
      <c r="O37" s="21"/>
      <c r="P37" s="21"/>
      <c r="Q37" s="24" t="s">
        <v>113</v>
      </c>
      <c r="R37" s="42">
        <f>A125</f>
        <v>200.00370052882323</v>
      </c>
      <c r="S37" s="25"/>
      <c r="T37" s="21"/>
      <c r="U37" s="21"/>
      <c r="V37" s="21"/>
      <c r="W37" s="21"/>
      <c r="X37" s="21"/>
      <c r="Y37" s="72" t="s">
        <v>129</v>
      </c>
      <c r="Z37" s="46">
        <f>A130</f>
        <v>4.969525613035009</v>
      </c>
      <c r="AA37" s="22" t="s">
        <v>137</v>
      </c>
      <c r="AB37" s="103">
        <f>Z37/Z$35</f>
        <v>0.05703582793932146</v>
      </c>
      <c r="AC37" s="114">
        <f>Z37-Z39</f>
        <v>1.1909784707838122</v>
      </c>
    </row>
    <row r="38" spans="2:28" ht="12.75">
      <c r="B38" s="23"/>
      <c r="C38" s="30">
        <v>6</v>
      </c>
      <c r="D38" s="105">
        <f t="shared" si="5"/>
        <v>1.0888040973516793</v>
      </c>
      <c r="E38" s="105">
        <f t="shared" si="6"/>
        <v>0.6258896505038136</v>
      </c>
      <c r="F38" s="105">
        <f t="shared" si="7"/>
        <v>1.4172665825262747</v>
      </c>
      <c r="G38" s="106">
        <f t="shared" si="8"/>
        <v>0.970888355632423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72" t="s">
        <v>149</v>
      </c>
      <c r="Z38" s="46">
        <f>A131</f>
        <v>82.16036786939017</v>
      </c>
      <c r="AA38" s="22" t="s">
        <v>137</v>
      </c>
      <c r="AB38" s="103">
        <f>Z38/Z$35</f>
        <v>0.9429641720606784</v>
      </c>
    </row>
    <row r="39" spans="2:28" ht="13.5" thickBot="1">
      <c r="B39" s="23"/>
      <c r="C39" s="30">
        <v>7</v>
      </c>
      <c r="D39" s="105">
        <f t="shared" si="5"/>
        <v>1.0888040973516793</v>
      </c>
      <c r="E39" s="105">
        <f t="shared" si="6"/>
        <v>0.6258896505038136</v>
      </c>
      <c r="F39" s="105">
        <f t="shared" si="7"/>
        <v>1.4172665825262747</v>
      </c>
      <c r="G39" s="106">
        <f t="shared" si="8"/>
        <v>0.970888355632423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73" t="s">
        <v>150</v>
      </c>
      <c r="Z39" s="42">
        <f>A132</f>
        <v>3.778547142251197</v>
      </c>
      <c r="AA39" s="25" t="s">
        <v>137</v>
      </c>
      <c r="AB39" s="103">
        <f>Z39/Z$35</f>
        <v>0.043366828435448056</v>
      </c>
    </row>
    <row r="40" spans="2:28" ht="12.75">
      <c r="B40" s="23"/>
      <c r="C40" s="30">
        <v>8</v>
      </c>
      <c r="D40" s="105">
        <f t="shared" si="5"/>
        <v>1.0888040973516793</v>
      </c>
      <c r="E40" s="105">
        <f t="shared" si="6"/>
        <v>0.6258896505038136</v>
      </c>
      <c r="F40" s="105">
        <f t="shared" si="7"/>
        <v>1.4172665825262747</v>
      </c>
      <c r="G40" s="106">
        <f t="shared" si="8"/>
        <v>0.970888355632423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115">
        <f>Z39+Z38+Z37</f>
        <v>90.90844062467637</v>
      </c>
      <c r="AA40" s="21"/>
      <c r="AB40" s="22"/>
    </row>
    <row r="41" spans="2:28" ht="12.75">
      <c r="B41" s="23"/>
      <c r="C41" s="30">
        <v>9</v>
      </c>
      <c r="D41" s="105">
        <f t="shared" si="5"/>
        <v>1.0888040973516793</v>
      </c>
      <c r="E41" s="105">
        <f t="shared" si="6"/>
        <v>0.6258896505038136</v>
      </c>
      <c r="F41" s="105">
        <f t="shared" si="7"/>
        <v>1.4172665825262747</v>
      </c>
      <c r="G41" s="106">
        <f t="shared" si="8"/>
        <v>0.970888355632423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2"/>
    </row>
    <row r="42" spans="2:28" ht="13.5" thickBot="1">
      <c r="B42" s="23"/>
      <c r="C42" s="31">
        <v>10</v>
      </c>
      <c r="D42" s="107">
        <f t="shared" si="5"/>
        <v>1.0888040973516793</v>
      </c>
      <c r="E42" s="107">
        <f t="shared" si="6"/>
        <v>0.6258896505038136</v>
      </c>
      <c r="F42" s="107">
        <f t="shared" si="7"/>
        <v>1.4172665825262747</v>
      </c>
      <c r="G42" s="108">
        <f t="shared" si="8"/>
        <v>0.970888355632423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2"/>
    </row>
    <row r="43" spans="2:28" ht="13.5" thickBot="1">
      <c r="B43" s="24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25"/>
    </row>
    <row r="44" spans="2:28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ht="13.5" thickBot="1"/>
    <row r="46" spans="2:28" ht="13.5" thickBot="1">
      <c r="B46" s="39" t="s">
        <v>136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20"/>
    </row>
    <row r="47" spans="2:28" ht="12.75">
      <c r="B47" s="23"/>
      <c r="C47" s="32" t="s">
        <v>95</v>
      </c>
      <c r="D47" s="19"/>
      <c r="E47" s="19"/>
      <c r="F47" s="19"/>
      <c r="G47" s="20"/>
      <c r="H47" s="21"/>
      <c r="I47" s="39" t="s">
        <v>101</v>
      </c>
      <c r="J47" s="19"/>
      <c r="K47" s="20"/>
      <c r="L47" s="21"/>
      <c r="M47" s="40" t="s">
        <v>110</v>
      </c>
      <c r="N47" s="19"/>
      <c r="O47" s="20"/>
      <c r="P47" s="21"/>
      <c r="Q47" s="39" t="s">
        <v>111</v>
      </c>
      <c r="R47" s="19"/>
      <c r="S47" s="20"/>
      <c r="T47" s="21"/>
      <c r="U47" s="39" t="s">
        <v>47</v>
      </c>
      <c r="V47" s="19"/>
      <c r="W47" s="20"/>
      <c r="X47" s="21"/>
      <c r="Y47" s="39" t="s">
        <v>138</v>
      </c>
      <c r="Z47" s="19"/>
      <c r="AA47" s="20"/>
      <c r="AB47" s="22"/>
    </row>
    <row r="48" spans="2:31" ht="12.75">
      <c r="B48" s="23"/>
      <c r="C48" s="29" t="s">
        <v>100</v>
      </c>
      <c r="D48" s="33" t="s">
        <v>96</v>
      </c>
      <c r="E48" s="33" t="s">
        <v>97</v>
      </c>
      <c r="F48" s="33" t="s">
        <v>98</v>
      </c>
      <c r="G48" s="34" t="s">
        <v>99</v>
      </c>
      <c r="H48" s="21"/>
      <c r="I48" s="35"/>
      <c r="J48" s="27"/>
      <c r="K48" s="28"/>
      <c r="L48" s="21"/>
      <c r="M48" s="35"/>
      <c r="N48" s="21"/>
      <c r="O48" s="22"/>
      <c r="P48" s="21"/>
      <c r="Q48" s="35"/>
      <c r="R48" s="21"/>
      <c r="S48" s="22"/>
      <c r="T48" s="21"/>
      <c r="U48" s="35"/>
      <c r="V48" s="21"/>
      <c r="W48" s="22"/>
      <c r="X48" s="21"/>
      <c r="Y48" s="23"/>
      <c r="Z48" s="21"/>
      <c r="AA48" s="22"/>
      <c r="AB48" s="22"/>
      <c r="AE48" t="s">
        <v>192</v>
      </c>
    </row>
    <row r="49" spans="2:32" ht="12.75">
      <c r="B49" s="23"/>
      <c r="C49" s="30">
        <v>1</v>
      </c>
      <c r="D49" s="105">
        <f>B72</f>
        <v>1.0888040973516793</v>
      </c>
      <c r="E49" s="105">
        <f>B82</f>
        <v>0.6258896505038136</v>
      </c>
      <c r="F49" s="105">
        <f>B92</f>
        <v>1.4172665825262747</v>
      </c>
      <c r="G49" s="106">
        <f>B102</f>
        <v>0.970888355632423</v>
      </c>
      <c r="H49" s="21"/>
      <c r="I49" s="36" t="s">
        <v>102</v>
      </c>
      <c r="J49" s="44">
        <f>B112</f>
        <v>8267.82420212948</v>
      </c>
      <c r="K49" s="22" t="s">
        <v>106</v>
      </c>
      <c r="L49" s="21"/>
      <c r="M49" s="23" t="s">
        <v>112</v>
      </c>
      <c r="N49" s="43">
        <f>B119</f>
        <v>35377.817882840616</v>
      </c>
      <c r="O49" s="26" t="s">
        <v>116</v>
      </c>
      <c r="P49" s="21"/>
      <c r="Q49" s="23" t="s">
        <v>112</v>
      </c>
      <c r="R49" s="43">
        <f>B121</f>
        <v>6154.756913015323</v>
      </c>
      <c r="S49" s="26" t="s">
        <v>116</v>
      </c>
      <c r="T49" s="21"/>
      <c r="U49" s="23" t="s">
        <v>107</v>
      </c>
      <c r="V49" s="60">
        <f>B116</f>
        <v>371.7267284237562</v>
      </c>
      <c r="W49" s="26" t="s">
        <v>106</v>
      </c>
      <c r="X49" s="21"/>
      <c r="Y49" s="102" t="s">
        <v>119</v>
      </c>
      <c r="Z49" s="60">
        <f aca="true" t="shared" si="9" ref="Z49:Z55">B126</f>
        <v>103</v>
      </c>
      <c r="AA49" s="26"/>
      <c r="AB49" s="22"/>
      <c r="AE49" t="s">
        <v>193</v>
      </c>
      <c r="AF49">
        <v>-60</v>
      </c>
    </row>
    <row r="50" spans="2:32" ht="13.5" thickBot="1">
      <c r="B50" s="23"/>
      <c r="C50" s="30">
        <v>2</v>
      </c>
      <c r="D50" s="105">
        <f aca="true" t="shared" si="10" ref="D50:D58">B73</f>
        <v>1.0888040973516793</v>
      </c>
      <c r="E50" s="105">
        <f aca="true" t="shared" si="11" ref="E50:E58">B83</f>
        <v>0.6258896505038136</v>
      </c>
      <c r="F50" s="105">
        <f aca="true" t="shared" si="12" ref="F50:F58">B93</f>
        <v>1.4172665825262747</v>
      </c>
      <c r="G50" s="106">
        <f aca="true" t="shared" si="13" ref="G50:G58">B103</f>
        <v>0.970888355632423</v>
      </c>
      <c r="H50" s="21"/>
      <c r="I50" s="37" t="s">
        <v>103</v>
      </c>
      <c r="J50" s="44">
        <f>B113</f>
        <v>12126.104184602262</v>
      </c>
      <c r="K50" s="22" t="s">
        <v>106</v>
      </c>
      <c r="L50" s="21"/>
      <c r="M50" s="24" t="s">
        <v>113</v>
      </c>
      <c r="N50" s="62">
        <f>B120</f>
        <v>560</v>
      </c>
      <c r="O50" s="25"/>
      <c r="P50" s="21"/>
      <c r="Q50" s="23" t="s">
        <v>118</v>
      </c>
      <c r="R50" s="46">
        <f>B122</f>
        <v>8</v>
      </c>
      <c r="S50" s="22" t="s">
        <v>117</v>
      </c>
      <c r="T50" s="21"/>
      <c r="U50" s="23" t="s">
        <v>108</v>
      </c>
      <c r="V50" s="68">
        <f>B117</f>
        <v>0.75</v>
      </c>
      <c r="W50" s="22"/>
      <c r="X50" s="21"/>
      <c r="Y50" s="23" t="s">
        <v>139</v>
      </c>
      <c r="Z50" s="65">
        <f t="shared" si="9"/>
        <v>3</v>
      </c>
      <c r="AA50" s="22"/>
      <c r="AB50" s="22"/>
      <c r="AE50" t="s">
        <v>135</v>
      </c>
      <c r="AF50">
        <v>70.5</v>
      </c>
    </row>
    <row r="51" spans="2:32" ht="13.5" thickBot="1">
      <c r="B51" s="23"/>
      <c r="C51" s="30">
        <v>3</v>
      </c>
      <c r="D51" s="105">
        <f t="shared" si="10"/>
        <v>1.0888040973516793</v>
      </c>
      <c r="E51" s="105">
        <f t="shared" si="11"/>
        <v>0.6258896505038136</v>
      </c>
      <c r="F51" s="105">
        <f t="shared" si="12"/>
        <v>1.4172665825262747</v>
      </c>
      <c r="G51" s="106">
        <f t="shared" si="13"/>
        <v>0.970888355632423</v>
      </c>
      <c r="H51" s="21"/>
      <c r="I51" s="37" t="s">
        <v>104</v>
      </c>
      <c r="J51" s="44">
        <f>B114</f>
        <v>9504.834204105651</v>
      </c>
      <c r="K51" s="22" t="s">
        <v>106</v>
      </c>
      <c r="L51" s="21"/>
      <c r="M51" s="21"/>
      <c r="N51" s="21"/>
      <c r="O51" s="21"/>
      <c r="P51" s="21"/>
      <c r="Q51" s="23" t="s">
        <v>114</v>
      </c>
      <c r="R51" s="46">
        <f>B123</f>
        <v>288.15</v>
      </c>
      <c r="S51" s="22" t="s">
        <v>109</v>
      </c>
      <c r="T51" s="21"/>
      <c r="U51" s="24" t="s">
        <v>48</v>
      </c>
      <c r="V51" s="42">
        <f>B118</f>
        <v>310.1824114184275</v>
      </c>
      <c r="W51" s="25" t="s">
        <v>109</v>
      </c>
      <c r="X51" s="21"/>
      <c r="Y51" s="72" t="s">
        <v>128</v>
      </c>
      <c r="Z51" s="65">
        <f t="shared" si="9"/>
        <v>82.50571037052198</v>
      </c>
      <c r="AA51" s="22" t="s">
        <v>137</v>
      </c>
      <c r="AB51" s="22"/>
      <c r="AE51" t="s">
        <v>179</v>
      </c>
      <c r="AF51">
        <v>50</v>
      </c>
    </row>
    <row r="52" spans="2:32" ht="13.5" thickBot="1">
      <c r="B52" s="23"/>
      <c r="C52" s="30">
        <v>4</v>
      </c>
      <c r="D52" s="105">
        <f t="shared" si="10"/>
        <v>1.0888040973516793</v>
      </c>
      <c r="E52" s="105">
        <f t="shared" si="11"/>
        <v>0.6258896505038136</v>
      </c>
      <c r="F52" s="105">
        <f t="shared" si="12"/>
        <v>1.4172665825262747</v>
      </c>
      <c r="G52" s="106">
        <f t="shared" si="13"/>
        <v>0.970888355632423</v>
      </c>
      <c r="H52" s="21"/>
      <c r="I52" s="38" t="s">
        <v>105</v>
      </c>
      <c r="J52" s="45">
        <f>B115</f>
        <v>9800.992238701187</v>
      </c>
      <c r="K52" s="25" t="s">
        <v>106</v>
      </c>
      <c r="L52" s="21"/>
      <c r="M52" s="21"/>
      <c r="N52" s="21"/>
      <c r="O52" s="21"/>
      <c r="P52" s="21"/>
      <c r="Q52" s="23" t="s">
        <v>115</v>
      </c>
      <c r="R52" s="46">
        <f>B124</f>
        <v>298.27295544903836</v>
      </c>
      <c r="S52" s="22" t="s">
        <v>109</v>
      </c>
      <c r="T52" s="21"/>
      <c r="U52" s="21"/>
      <c r="V52" s="21"/>
      <c r="W52" s="21"/>
      <c r="X52" s="21"/>
      <c r="Y52" s="72" t="s">
        <v>148</v>
      </c>
      <c r="Z52" s="65">
        <f t="shared" si="9"/>
        <v>6.4413356389684875</v>
      </c>
      <c r="AA52" s="22" t="s">
        <v>137</v>
      </c>
      <c r="AB52" s="22"/>
      <c r="AE52" t="s">
        <v>195</v>
      </c>
      <c r="AF52">
        <v>-0.015</v>
      </c>
    </row>
    <row r="53" spans="2:32" ht="13.5" thickBot="1">
      <c r="B53" s="23"/>
      <c r="C53" s="30">
        <v>5</v>
      </c>
      <c r="D53" s="105">
        <f t="shared" si="10"/>
        <v>1.0888040973516793</v>
      </c>
      <c r="E53" s="105">
        <f t="shared" si="11"/>
        <v>0.6258896505038136</v>
      </c>
      <c r="F53" s="105">
        <f t="shared" si="12"/>
        <v>1.4172665825262747</v>
      </c>
      <c r="G53" s="106">
        <f t="shared" si="13"/>
        <v>0.970888355632423</v>
      </c>
      <c r="H53" s="21"/>
      <c r="I53" s="66" t="s">
        <v>140</v>
      </c>
      <c r="J53" s="45">
        <f>SUM(J49:J52)</f>
        <v>39699.75482953858</v>
      </c>
      <c r="K53" s="25" t="s">
        <v>106</v>
      </c>
      <c r="L53" s="21"/>
      <c r="M53" s="21"/>
      <c r="N53" s="21"/>
      <c r="O53" s="21"/>
      <c r="P53" s="21"/>
      <c r="Q53" s="24" t="s">
        <v>113</v>
      </c>
      <c r="R53" s="42">
        <f>B125</f>
        <v>200</v>
      </c>
      <c r="S53" s="25"/>
      <c r="T53" s="21"/>
      <c r="U53" s="21"/>
      <c r="V53" s="21"/>
      <c r="W53" s="21"/>
      <c r="X53" s="21"/>
      <c r="Y53" s="72" t="s">
        <v>129</v>
      </c>
      <c r="Z53" s="65">
        <f t="shared" si="9"/>
        <v>4.433903822712209</v>
      </c>
      <c r="AA53" s="22" t="s">
        <v>137</v>
      </c>
      <c r="AB53" s="103">
        <f>Z53/Z$51</f>
        <v>0.05374056902001264</v>
      </c>
      <c r="AC53" s="114">
        <f>Z53-Z55</f>
        <v>0.9339038227122094</v>
      </c>
      <c r="AE53" t="s">
        <v>194</v>
      </c>
      <c r="AF53" s="126">
        <f>AF49+AB54*AF50+AB53*AF51-AB55*AF51+AF52*(J53+V49)/Z51</f>
        <v>-0.007966634571152653</v>
      </c>
    </row>
    <row r="54" spans="2:28" ht="12.75">
      <c r="B54" s="23"/>
      <c r="C54" s="30">
        <v>6</v>
      </c>
      <c r="D54" s="105">
        <f t="shared" si="10"/>
        <v>1.0888040973516793</v>
      </c>
      <c r="E54" s="105">
        <f t="shared" si="11"/>
        <v>0.6258896505038136</v>
      </c>
      <c r="F54" s="105">
        <f t="shared" si="12"/>
        <v>1.4172665825262747</v>
      </c>
      <c r="G54" s="106">
        <f t="shared" si="13"/>
        <v>0.970888355632423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72" t="s">
        <v>149</v>
      </c>
      <c r="Z54" s="65">
        <f t="shared" si="9"/>
        <v>78.07180654780976</v>
      </c>
      <c r="AA54" s="22" t="s">
        <v>137</v>
      </c>
      <c r="AB54" s="103">
        <f>Z54/Z$51</f>
        <v>0.9462594309799872</v>
      </c>
    </row>
    <row r="55" spans="2:28" ht="13.5" thickBot="1">
      <c r="B55" s="23"/>
      <c r="C55" s="30">
        <v>7</v>
      </c>
      <c r="D55" s="105">
        <f t="shared" si="10"/>
        <v>1.0888040973516793</v>
      </c>
      <c r="E55" s="105">
        <f t="shared" si="11"/>
        <v>0.6258896505038136</v>
      </c>
      <c r="F55" s="105">
        <f t="shared" si="12"/>
        <v>1.4172665825262747</v>
      </c>
      <c r="G55" s="106">
        <f t="shared" si="13"/>
        <v>0.970888355632423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73" t="s">
        <v>150</v>
      </c>
      <c r="Z55" s="41">
        <f t="shared" si="9"/>
        <v>3.5</v>
      </c>
      <c r="AA55" s="25" t="s">
        <v>137</v>
      </c>
      <c r="AB55" s="103">
        <f>Z55/Z$51</f>
        <v>0.04242130616513661</v>
      </c>
    </row>
    <row r="56" spans="2:28" ht="12.75">
      <c r="B56" s="23"/>
      <c r="C56" s="30">
        <v>8</v>
      </c>
      <c r="D56" s="105">
        <f t="shared" si="10"/>
        <v>1.0888040973516793</v>
      </c>
      <c r="E56" s="105">
        <f t="shared" si="11"/>
        <v>0.6258896505038136</v>
      </c>
      <c r="F56" s="105">
        <f t="shared" si="12"/>
        <v>1.4172665825262747</v>
      </c>
      <c r="G56" s="106">
        <f t="shared" si="13"/>
        <v>0.970888355632423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2"/>
    </row>
    <row r="57" spans="2:28" ht="12.75">
      <c r="B57" s="23"/>
      <c r="C57" s="30">
        <v>9</v>
      </c>
      <c r="D57" s="105">
        <f t="shared" si="10"/>
        <v>1.0888040973516793</v>
      </c>
      <c r="E57" s="105">
        <f t="shared" si="11"/>
        <v>0.6258896505038136</v>
      </c>
      <c r="F57" s="105">
        <f t="shared" si="12"/>
        <v>1.4172665825262747</v>
      </c>
      <c r="G57" s="106">
        <f t="shared" si="13"/>
        <v>0.970888355632423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2"/>
    </row>
    <row r="58" spans="2:28" ht="13.5" thickBot="1">
      <c r="B58" s="23"/>
      <c r="C58" s="31">
        <v>10</v>
      </c>
      <c r="D58" s="107">
        <f t="shared" si="10"/>
        <v>1.0888040973516793</v>
      </c>
      <c r="E58" s="107">
        <f t="shared" si="11"/>
        <v>0.6258896505038136</v>
      </c>
      <c r="F58" s="107">
        <f t="shared" si="12"/>
        <v>1.4172665825262747</v>
      </c>
      <c r="G58" s="108">
        <f t="shared" si="13"/>
        <v>0.970888355632423</v>
      </c>
      <c r="H58" s="21"/>
      <c r="I58" s="21"/>
      <c r="J58" s="21"/>
      <c r="K58" s="21"/>
      <c r="L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2"/>
    </row>
    <row r="59" spans="2:28" ht="13.5" thickBot="1">
      <c r="B59" s="2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25"/>
    </row>
    <row r="61" ht="13.5" thickBot="1"/>
    <row r="62" spans="3:43" ht="12.75">
      <c r="C62" s="57" t="s">
        <v>123</v>
      </c>
      <c r="D62" s="53"/>
      <c r="G62" s="140" t="s">
        <v>0</v>
      </c>
      <c r="H62" s="141" t="s">
        <v>1</v>
      </c>
      <c r="I62" s="141" t="s">
        <v>2</v>
      </c>
      <c r="J62" s="141" t="s">
        <v>157</v>
      </c>
      <c r="K62" s="141" t="s">
        <v>158</v>
      </c>
      <c r="L62" s="141" t="s">
        <v>153</v>
      </c>
      <c r="M62" s="141" t="s">
        <v>166</v>
      </c>
      <c r="N62" s="141" t="s">
        <v>162</v>
      </c>
      <c r="O62" s="141" t="s">
        <v>167</v>
      </c>
      <c r="P62" s="141" t="s">
        <v>163</v>
      </c>
      <c r="Q62" s="141" t="s">
        <v>168</v>
      </c>
      <c r="R62" s="141" t="s">
        <v>164</v>
      </c>
      <c r="S62" s="141" t="s">
        <v>169</v>
      </c>
      <c r="T62" s="141" t="s">
        <v>165</v>
      </c>
      <c r="U62" s="141" t="s">
        <v>152</v>
      </c>
      <c r="V62" s="141" t="s">
        <v>3</v>
      </c>
      <c r="W62" s="141" t="s">
        <v>161</v>
      </c>
      <c r="X62" s="141" t="s">
        <v>4</v>
      </c>
      <c r="Y62" s="141" t="s">
        <v>173</v>
      </c>
      <c r="Z62" s="141" t="s">
        <v>155</v>
      </c>
      <c r="AA62" s="141" t="s">
        <v>156</v>
      </c>
      <c r="AB62" s="141" t="s">
        <v>5</v>
      </c>
      <c r="AC62" s="141" t="s">
        <v>151</v>
      </c>
      <c r="AD62" s="141" t="s">
        <v>154</v>
      </c>
      <c r="AE62" s="141" t="s">
        <v>6</v>
      </c>
      <c r="AF62" s="141" t="s">
        <v>171</v>
      </c>
      <c r="AG62" s="142">
        <v>0</v>
      </c>
      <c r="AH62" s="145" t="s">
        <v>29</v>
      </c>
      <c r="AI62" s="146" t="s">
        <v>30</v>
      </c>
      <c r="AJ62" s="146" t="s">
        <v>31</v>
      </c>
      <c r="AK62" s="146" t="s">
        <v>32</v>
      </c>
      <c r="AL62" s="146" t="s">
        <v>33</v>
      </c>
      <c r="AM62" s="146" t="s">
        <v>34</v>
      </c>
      <c r="AN62" s="147" t="s">
        <v>183</v>
      </c>
      <c r="AO62" s="144" t="s">
        <v>189</v>
      </c>
      <c r="AP62" s="144" t="s">
        <v>190</v>
      </c>
      <c r="AQ62" s="144" t="s">
        <v>191</v>
      </c>
    </row>
    <row r="63" spans="3:40" ht="51.75" thickBot="1">
      <c r="C63" s="54" t="s">
        <v>124</v>
      </c>
      <c r="D63" s="58">
        <v>2.016</v>
      </c>
      <c r="G63" s="151" t="s">
        <v>7</v>
      </c>
      <c r="H63" s="148" t="s">
        <v>8</v>
      </c>
      <c r="I63" s="148" t="s">
        <v>9</v>
      </c>
      <c r="J63" s="148" t="s">
        <v>141</v>
      </c>
      <c r="K63" s="148" t="s">
        <v>182</v>
      </c>
      <c r="L63" s="148" t="s">
        <v>180</v>
      </c>
      <c r="M63" s="148" t="s">
        <v>10</v>
      </c>
      <c r="N63" s="148" t="s">
        <v>11</v>
      </c>
      <c r="O63" s="148" t="s">
        <v>12</v>
      </c>
      <c r="P63" s="148" t="s">
        <v>13</v>
      </c>
      <c r="Q63" s="148" t="s">
        <v>14</v>
      </c>
      <c r="R63" s="148" t="s">
        <v>15</v>
      </c>
      <c r="S63" s="148" t="s">
        <v>16</v>
      </c>
      <c r="T63" s="148" t="s">
        <v>17</v>
      </c>
      <c r="U63" s="148" t="s">
        <v>181</v>
      </c>
      <c r="V63" s="148" t="s">
        <v>142</v>
      </c>
      <c r="W63" s="148" t="s">
        <v>18</v>
      </c>
      <c r="X63" s="148" t="s">
        <v>19</v>
      </c>
      <c r="Y63" s="148" t="s">
        <v>20</v>
      </c>
      <c r="Z63" s="148" t="s">
        <v>21</v>
      </c>
      <c r="AA63" s="148" t="s">
        <v>22</v>
      </c>
      <c r="AB63" s="148" t="s">
        <v>23</v>
      </c>
      <c r="AC63" s="148" t="s">
        <v>24</v>
      </c>
      <c r="AD63" s="148" t="s">
        <v>25</v>
      </c>
      <c r="AE63" s="148" t="s">
        <v>26</v>
      </c>
      <c r="AF63" s="148" t="s">
        <v>27</v>
      </c>
      <c r="AG63" s="152" t="s">
        <v>28</v>
      </c>
      <c r="AH63" s="23"/>
      <c r="AI63" s="21"/>
      <c r="AJ63" s="21"/>
      <c r="AK63" s="21"/>
      <c r="AL63" s="21"/>
      <c r="AM63" s="21"/>
      <c r="AN63" s="22"/>
    </row>
    <row r="64" spans="3:42" ht="12.75">
      <c r="C64" s="55" t="s">
        <v>125</v>
      </c>
      <c r="D64" s="58">
        <v>51.107</v>
      </c>
      <c r="F64" t="s">
        <v>187</v>
      </c>
      <c r="G64" s="153">
        <f>C7</f>
        <v>0.31998902680077645</v>
      </c>
      <c r="H64" s="154">
        <f>C8</f>
        <v>0.5599196695941575</v>
      </c>
      <c r="I64" s="154">
        <f>C9</f>
        <v>0.12049738183501288</v>
      </c>
      <c r="J64" s="155">
        <f>C11</f>
        <v>360.6218136944699</v>
      </c>
      <c r="K64" s="155">
        <f>D11</f>
        <v>337.6675772004449</v>
      </c>
      <c r="L64" s="155">
        <f>F11</f>
        <v>706.596441489339</v>
      </c>
      <c r="M64" s="155">
        <f>G11</f>
        <v>794.3904430775611</v>
      </c>
      <c r="N64" s="155">
        <f>Q11</f>
        <v>675.2130478566961</v>
      </c>
      <c r="O64" s="155">
        <f>R11</f>
        <v>789.0372367996127</v>
      </c>
      <c r="P64" s="155">
        <f>AB11</f>
        <v>703.1571602577432</v>
      </c>
      <c r="Q64" s="155">
        <f>AC11</f>
        <v>798.7875428343095</v>
      </c>
      <c r="R64" s="155">
        <f>AM11</f>
        <v>698.3354062226409</v>
      </c>
      <c r="S64" s="155">
        <f>AN11</f>
        <v>798.1353827991645</v>
      </c>
      <c r="T64" s="155">
        <f>AX11</f>
        <v>723.0317785222212</v>
      </c>
      <c r="U64" s="155">
        <f>AY11</f>
        <v>353.0063158795554</v>
      </c>
      <c r="V64" s="156">
        <f>BC12</f>
        <v>7.85479192342359</v>
      </c>
      <c r="W64" s="157">
        <f>BC11</f>
        <v>293.87310985343504</v>
      </c>
      <c r="X64" s="154">
        <f>BD5</f>
        <v>0.9912461859078886</v>
      </c>
      <c r="Y64" s="155">
        <f>BD11</f>
        <v>293.87310985343504</v>
      </c>
      <c r="Z64" s="154">
        <f>BE11</f>
        <v>324.34944174577726</v>
      </c>
      <c r="AA64" s="156">
        <f>BE12</f>
        <v>10.342416923160078</v>
      </c>
      <c r="AB64" s="157">
        <f>Z33</f>
        <v>103.75492536895806</v>
      </c>
      <c r="AC64" s="157">
        <f>Z35</f>
        <v>87.12989348242519</v>
      </c>
      <c r="AD64" s="157">
        <f>Z36</f>
        <v>10.237964038351578</v>
      </c>
      <c r="AE64" s="157">
        <f>Z37</f>
        <v>4.969525613035009</v>
      </c>
      <c r="AF64" s="157">
        <f>Z38</f>
        <v>82.16036786939017</v>
      </c>
      <c r="AG64" s="154">
        <f>BB9</f>
        <v>0.780546848070168</v>
      </c>
      <c r="AH64" s="158">
        <f>D33</f>
        <v>1.0888040973516793</v>
      </c>
      <c r="AI64" s="158">
        <f>E33</f>
        <v>0.6258896505038136</v>
      </c>
      <c r="AJ64" s="158">
        <f>F33</f>
        <v>1.4172665825262747</v>
      </c>
      <c r="AK64" s="158">
        <f>G33</f>
        <v>0.970888355632423</v>
      </c>
      <c r="AL64" s="159">
        <f>N34</f>
        <v>520.5835456108362</v>
      </c>
      <c r="AM64" s="159">
        <f>R37</f>
        <v>200.00370052882323</v>
      </c>
      <c r="AN64" s="129">
        <f>V34</f>
        <v>0.7761397244263459</v>
      </c>
      <c r="AO64" s="1">
        <v>0.027381430038908722</v>
      </c>
      <c r="AP64">
        <v>1</v>
      </c>
    </row>
    <row r="65" spans="3:43" ht="13.5" thickBot="1">
      <c r="C65" s="55" t="s">
        <v>120</v>
      </c>
      <c r="D65" s="58">
        <v>100.198</v>
      </c>
      <c r="F65" t="s">
        <v>188</v>
      </c>
      <c r="G65" s="160">
        <f>C21</f>
        <v>0.31998902680077645</v>
      </c>
      <c r="H65" s="161">
        <f>C22</f>
        <v>0.5599196695941575</v>
      </c>
      <c r="I65" s="161">
        <f>C23</f>
        <v>0.12049738183501288</v>
      </c>
      <c r="J65" s="162">
        <f>C25</f>
        <v>360.62181369446995</v>
      </c>
      <c r="K65" s="162">
        <f>D25</f>
        <v>339.78339768379186</v>
      </c>
      <c r="L65" s="162">
        <f>F25</f>
        <v>704.161264698717</v>
      </c>
      <c r="M65" s="162">
        <f>G25</f>
        <v>792.375454586537</v>
      </c>
      <c r="N65" s="162">
        <f>Q25</f>
        <v>661.4009037201536</v>
      </c>
      <c r="O65" s="162">
        <f>R25</f>
        <v>792.375454586537</v>
      </c>
      <c r="P65" s="162">
        <f>AB25</f>
        <v>690.8458107309273</v>
      </c>
      <c r="Q65" s="162">
        <f>AC25</f>
        <v>792.375454586537</v>
      </c>
      <c r="R65" s="162">
        <f>AM25</f>
        <v>687.7926744012321</v>
      </c>
      <c r="S65" s="162">
        <f>AN25</f>
        <v>792.375454586537</v>
      </c>
      <c r="T65" s="162">
        <f>AX25</f>
        <v>714.1184045801857</v>
      </c>
      <c r="U65" s="162">
        <f>AY25</f>
        <v>355.53792309537806</v>
      </c>
      <c r="V65" s="47">
        <f>BC26</f>
        <v>10</v>
      </c>
      <c r="W65" s="163">
        <f>BC25</f>
        <v>296.7576413371495</v>
      </c>
      <c r="X65" s="161">
        <f>BD19</f>
        <v>0.9928324929786162</v>
      </c>
      <c r="Y65" s="162">
        <f>BD25</f>
        <v>296.7576413371495</v>
      </c>
      <c r="Z65" s="162">
        <f>BE25</f>
        <v>314.65050377467765</v>
      </c>
      <c r="AA65" s="47">
        <f>BE26</f>
        <v>11.695470694392553</v>
      </c>
      <c r="AB65" s="163">
        <f>Z49</f>
        <v>103</v>
      </c>
      <c r="AC65" s="149">
        <f>Z51</f>
        <v>82.50571037052198</v>
      </c>
      <c r="AD65" s="163">
        <f>Z52</f>
        <v>6.4413356389684875</v>
      </c>
      <c r="AE65" s="149">
        <f>Z53</f>
        <v>4.433903822712209</v>
      </c>
      <c r="AF65" s="149">
        <f>Z54</f>
        <v>78.07180654780976</v>
      </c>
      <c r="AG65" s="161">
        <f>BB23</f>
        <v>0.7658552406546978</v>
      </c>
      <c r="AH65" s="107">
        <f>$D$49</f>
        <v>1.0888040973516793</v>
      </c>
      <c r="AI65" s="107">
        <f>$E$49</f>
        <v>0.6258896505038136</v>
      </c>
      <c r="AJ65" s="107">
        <f>$F$49</f>
        <v>1.4172665825262747</v>
      </c>
      <c r="AK65" s="107">
        <f>$G$49</f>
        <v>0.970888355632423</v>
      </c>
      <c r="AL65" s="45">
        <f>N50</f>
        <v>560</v>
      </c>
      <c r="AM65" s="45">
        <f>R53</f>
        <v>200</v>
      </c>
      <c r="AN65" s="59">
        <f>V50</f>
        <v>0.75</v>
      </c>
      <c r="AO65">
        <v>0.04237332685291055</v>
      </c>
      <c r="AP65">
        <v>8</v>
      </c>
      <c r="AQ65" s="13" t="s">
        <v>196</v>
      </c>
    </row>
    <row r="66" spans="3:23" ht="12.75">
      <c r="C66" s="55" t="s">
        <v>126</v>
      </c>
      <c r="D66" s="58">
        <v>98.182</v>
      </c>
      <c r="W66" s="114"/>
    </row>
    <row r="67" spans="3:23" ht="13.5" thickBot="1">
      <c r="C67" s="56" t="s">
        <v>127</v>
      </c>
      <c r="D67" s="59">
        <v>92.134</v>
      </c>
      <c r="W67" s="114"/>
    </row>
    <row r="68" spans="3:23" ht="12.75">
      <c r="C68" s="18"/>
      <c r="W68" s="114"/>
    </row>
    <row r="69" spans="3:23" ht="12.75">
      <c r="C69" s="18"/>
      <c r="W69" s="114"/>
    </row>
    <row r="70" ht="12.75">
      <c r="W70" s="114"/>
    </row>
    <row r="71" spans="1:23" ht="12.75">
      <c r="A71" s="88"/>
      <c r="B71" s="88"/>
      <c r="W71" s="114"/>
    </row>
    <row r="72" spans="1:23" ht="12.75">
      <c r="A72" s="88">
        <v>1.0888040973516793</v>
      </c>
      <c r="B72" s="88">
        <v>1.0888040973516793</v>
      </c>
      <c r="C72">
        <v>441</v>
      </c>
      <c r="W72" s="114"/>
    </row>
    <row r="73" spans="1:23" ht="12.75">
      <c r="A73" s="88">
        <v>1.0888040973516793</v>
      </c>
      <c r="B73" s="88">
        <v>1.0888040973516793</v>
      </c>
      <c r="C73">
        <v>442</v>
      </c>
      <c r="W73" s="114"/>
    </row>
    <row r="74" spans="1:23" ht="12.75">
      <c r="A74" s="88">
        <v>1.0888040973516793</v>
      </c>
      <c r="B74" s="88">
        <v>1.0888040973516793</v>
      </c>
      <c r="C74">
        <v>443</v>
      </c>
      <c r="W74" s="114"/>
    </row>
    <row r="75" spans="1:23" ht="12.75">
      <c r="A75" s="88">
        <v>1.0888040973516793</v>
      </c>
      <c r="B75" s="88">
        <v>1.0888040973516793</v>
      </c>
      <c r="C75">
        <v>444</v>
      </c>
      <c r="E75" s="88"/>
      <c r="W75" s="114"/>
    </row>
    <row r="76" spans="1:23" ht="12.75">
      <c r="A76" s="88">
        <v>1.0888040973516793</v>
      </c>
      <c r="B76" s="88">
        <v>1.0888040973516793</v>
      </c>
      <c r="C76">
        <v>445</v>
      </c>
      <c r="E76" s="88"/>
      <c r="F76" s="88"/>
      <c r="W76" s="114"/>
    </row>
    <row r="77" spans="1:23" ht="12.75">
      <c r="A77" s="88">
        <v>1.0888040973516793</v>
      </c>
      <c r="B77" s="88">
        <v>1.0888040973516793</v>
      </c>
      <c r="C77">
        <v>446</v>
      </c>
      <c r="F77" s="88"/>
      <c r="G77" s="88"/>
      <c r="W77" s="114"/>
    </row>
    <row r="78" spans="1:23" ht="12.75">
      <c r="A78" s="88">
        <v>1.0888040973516793</v>
      </c>
      <c r="B78" s="88">
        <v>1.0888040973516793</v>
      </c>
      <c r="C78">
        <v>447</v>
      </c>
      <c r="G78" s="88"/>
      <c r="H78" s="88"/>
      <c r="W78" s="114"/>
    </row>
    <row r="79" spans="1:23" ht="12.75">
      <c r="A79" s="88">
        <v>1.0888040973516793</v>
      </c>
      <c r="B79" s="88">
        <v>1.0888040973516793</v>
      </c>
      <c r="C79">
        <v>448</v>
      </c>
      <c r="H79" s="88"/>
      <c r="I79" s="88"/>
      <c r="W79" s="114"/>
    </row>
    <row r="80" spans="1:23" ht="12.75">
      <c r="A80" s="88">
        <v>1.0888040973516793</v>
      </c>
      <c r="B80" s="88">
        <v>1.0888040973516793</v>
      </c>
      <c r="C80">
        <v>449</v>
      </c>
      <c r="I80" s="88"/>
      <c r="J80" s="88"/>
      <c r="W80" s="114"/>
    </row>
    <row r="81" spans="1:11" ht="12.75">
      <c r="A81" s="88">
        <v>1.0888040973516793</v>
      </c>
      <c r="B81" s="88">
        <v>1.0888040973516793</v>
      </c>
      <c r="C81">
        <v>450</v>
      </c>
      <c r="J81" s="88"/>
      <c r="K81" s="88"/>
    </row>
    <row r="82" spans="1:13" ht="12.75">
      <c r="A82" s="88">
        <v>0.6258896505038136</v>
      </c>
      <c r="B82" s="88">
        <v>0.6258896505038136</v>
      </c>
      <c r="C82">
        <v>451</v>
      </c>
      <c r="K82" s="88"/>
      <c r="L82" s="88"/>
      <c r="M82" s="88"/>
    </row>
    <row r="83" spans="1:14" ht="12.75">
      <c r="A83" s="88">
        <v>0.6258896505038136</v>
      </c>
      <c r="B83" s="88">
        <v>0.6258896505038136</v>
      </c>
      <c r="C83">
        <v>452</v>
      </c>
      <c r="L83" s="88"/>
      <c r="M83" s="88"/>
      <c r="N83" s="88"/>
    </row>
    <row r="84" spans="1:15" ht="12.75">
      <c r="A84" s="88">
        <v>0.6258896505038136</v>
      </c>
      <c r="B84" s="88">
        <v>0.6258896505038136</v>
      </c>
      <c r="C84">
        <v>453</v>
      </c>
      <c r="N84" s="88"/>
      <c r="O84" s="88"/>
    </row>
    <row r="85" spans="1:15" ht="12.75">
      <c r="A85" s="88">
        <v>0.6258896505038136</v>
      </c>
      <c r="B85" s="88">
        <v>0.6258896505038136</v>
      </c>
      <c r="C85">
        <v>454</v>
      </c>
      <c r="O85" s="88"/>
    </row>
    <row r="86" spans="1:16" ht="12.75">
      <c r="A86" s="88">
        <v>0.6258896505038136</v>
      </c>
      <c r="B86" s="88">
        <v>0.6258896505038136</v>
      </c>
      <c r="C86">
        <v>455</v>
      </c>
      <c r="P86" s="88"/>
    </row>
    <row r="87" spans="1:17" ht="12.75">
      <c r="A87" s="88">
        <v>0.6258896505038136</v>
      </c>
      <c r="B87" s="88">
        <v>0.6258896505038136</v>
      </c>
      <c r="C87">
        <v>456</v>
      </c>
      <c r="P87" s="88"/>
      <c r="Q87" s="88"/>
    </row>
    <row r="88" spans="1:18" ht="12.75">
      <c r="A88" s="88">
        <v>0.6258896505038136</v>
      </c>
      <c r="B88" s="88">
        <v>0.6258896505038136</v>
      </c>
      <c r="C88">
        <v>457</v>
      </c>
      <c r="Q88" s="88"/>
      <c r="R88" s="88"/>
    </row>
    <row r="89" spans="1:19" ht="12.75">
      <c r="A89" s="88">
        <v>0.6258896505038136</v>
      </c>
      <c r="B89" s="88">
        <v>0.6258896505038136</v>
      </c>
      <c r="C89">
        <v>458</v>
      </c>
      <c r="R89" s="88"/>
      <c r="S89" s="88"/>
    </row>
    <row r="90" spans="1:20" ht="12.75">
      <c r="A90" s="88">
        <v>0.6258896505038136</v>
      </c>
      <c r="B90" s="88">
        <v>0.6258896505038136</v>
      </c>
      <c r="C90">
        <v>459</v>
      </c>
      <c r="S90" s="88"/>
      <c r="T90" s="88"/>
    </row>
    <row r="91" spans="1:21" ht="12.75">
      <c r="A91" s="88">
        <v>0.6258896505038136</v>
      </c>
      <c r="B91" s="88">
        <v>0.6258896505038136</v>
      </c>
      <c r="C91">
        <v>460</v>
      </c>
      <c r="T91" s="88"/>
      <c r="U91" s="88"/>
    </row>
    <row r="92" spans="1:22" ht="12.75">
      <c r="A92" s="88">
        <v>1.4172665825262747</v>
      </c>
      <c r="B92" s="88">
        <v>1.4172665825262747</v>
      </c>
      <c r="C92">
        <v>461</v>
      </c>
      <c r="U92" s="88"/>
      <c r="V92" s="88"/>
    </row>
    <row r="93" spans="1:23" ht="12.75">
      <c r="A93" s="88">
        <v>1.4172665825262747</v>
      </c>
      <c r="B93" s="88">
        <v>1.4172665825262747</v>
      </c>
      <c r="C93">
        <v>462</v>
      </c>
      <c r="V93" s="88"/>
      <c r="W93" s="88"/>
    </row>
    <row r="94" spans="1:24" ht="12.75">
      <c r="A94" s="88">
        <v>1.4172665825262747</v>
      </c>
      <c r="B94" s="88">
        <v>1.4172665825262747</v>
      </c>
      <c r="C94">
        <v>463</v>
      </c>
      <c r="W94" s="88"/>
      <c r="X94" s="88"/>
    </row>
    <row r="95" spans="1:25" ht="12.75">
      <c r="A95" s="88">
        <v>1.4172665825262747</v>
      </c>
      <c r="B95" s="88">
        <v>1.4172665825262747</v>
      </c>
      <c r="C95">
        <v>464</v>
      </c>
      <c r="X95" s="88"/>
      <c r="Y95" s="88"/>
    </row>
    <row r="96" spans="1:26" ht="12.75">
      <c r="A96" s="88">
        <v>1.4172665825262747</v>
      </c>
      <c r="B96" s="88">
        <v>1.4172665825262747</v>
      </c>
      <c r="C96">
        <v>465</v>
      </c>
      <c r="Y96" s="88"/>
      <c r="Z96" s="88"/>
    </row>
    <row r="97" spans="1:27" ht="12.75">
      <c r="A97" s="88">
        <v>1.4172665825262747</v>
      </c>
      <c r="B97" s="88">
        <v>1.4172665825262747</v>
      </c>
      <c r="C97">
        <v>466</v>
      </c>
      <c r="Z97" s="88"/>
      <c r="AA97" s="88"/>
    </row>
    <row r="98" spans="1:28" ht="12.75">
      <c r="A98" s="88">
        <v>1.4172665825262747</v>
      </c>
      <c r="B98" s="88">
        <v>1.4172665825262747</v>
      </c>
      <c r="C98">
        <v>467</v>
      </c>
      <c r="AA98" s="88"/>
      <c r="AB98" s="88"/>
    </row>
    <row r="99" spans="1:29" ht="12.75">
      <c r="A99" s="88">
        <v>1.4172665825262747</v>
      </c>
      <c r="B99" s="88">
        <v>1.4172665825262747</v>
      </c>
      <c r="C99">
        <v>468</v>
      </c>
      <c r="AB99" s="88"/>
      <c r="AC99" s="88"/>
    </row>
    <row r="100" spans="1:30" ht="12.75">
      <c r="A100" s="88">
        <v>1.4172665825262747</v>
      </c>
      <c r="B100" s="88">
        <v>1.4172665825262747</v>
      </c>
      <c r="C100">
        <v>469</v>
      </c>
      <c r="AC100" s="88"/>
      <c r="AD100" s="88"/>
    </row>
    <row r="101" spans="1:31" ht="12.75">
      <c r="A101" s="88">
        <v>1.4172665825262747</v>
      </c>
      <c r="B101" s="88">
        <v>1.4172665825262747</v>
      </c>
      <c r="C101">
        <v>470</v>
      </c>
      <c r="AD101" s="88"/>
      <c r="AE101" s="88"/>
    </row>
    <row r="102" spans="1:32" ht="12.75">
      <c r="A102" s="88">
        <v>0.970888355632423</v>
      </c>
      <c r="B102" s="88">
        <v>0.970888355632423</v>
      </c>
      <c r="C102">
        <v>471</v>
      </c>
      <c r="AE102" s="88"/>
      <c r="AF102" s="88"/>
    </row>
    <row r="103" spans="1:33" ht="12.75">
      <c r="A103" s="88">
        <v>0.970888355632423</v>
      </c>
      <c r="B103" s="88">
        <v>0.970888355632423</v>
      </c>
      <c r="C103">
        <v>472</v>
      </c>
      <c r="AF103" s="88"/>
      <c r="AG103" s="88"/>
    </row>
    <row r="104" spans="1:34" ht="12.75">
      <c r="A104" s="88">
        <v>0.970888355632423</v>
      </c>
      <c r="B104" s="88">
        <v>0.970888355632423</v>
      </c>
      <c r="C104">
        <v>473</v>
      </c>
      <c r="AG104" s="88"/>
      <c r="AH104" s="88"/>
    </row>
    <row r="105" spans="1:35" ht="12.75">
      <c r="A105" s="88">
        <v>0.970888355632423</v>
      </c>
      <c r="B105" s="88">
        <v>0.970888355632423</v>
      </c>
      <c r="C105">
        <v>474</v>
      </c>
      <c r="AH105" s="88"/>
      <c r="AI105" s="88"/>
    </row>
    <row r="106" spans="1:36" ht="12.75">
      <c r="A106" s="88">
        <v>0.970888355632423</v>
      </c>
      <c r="B106" s="88">
        <v>0.970888355632423</v>
      </c>
      <c r="C106">
        <v>475</v>
      </c>
      <c r="AI106" s="88"/>
      <c r="AJ106" s="88"/>
    </row>
    <row r="107" spans="1:37" ht="12.75">
      <c r="A107" s="88">
        <v>0.970888355632423</v>
      </c>
      <c r="B107" s="88">
        <v>0.970888355632423</v>
      </c>
      <c r="C107">
        <v>476</v>
      </c>
      <c r="AJ107" s="88"/>
      <c r="AK107" s="88"/>
    </row>
    <row r="108" spans="1:38" ht="12.75">
      <c r="A108" s="88">
        <v>0.970888355632423</v>
      </c>
      <c r="B108" s="88">
        <v>0.970888355632423</v>
      </c>
      <c r="C108">
        <v>477</v>
      </c>
      <c r="AK108" s="88"/>
      <c r="AL108" s="88"/>
    </row>
    <row r="109" spans="1:39" ht="12.75">
      <c r="A109" s="88">
        <v>0.970888355632423</v>
      </c>
      <c r="B109" s="88">
        <v>0.970888355632423</v>
      </c>
      <c r="C109">
        <v>478</v>
      </c>
      <c r="AL109" s="88"/>
      <c r="AM109" s="88"/>
    </row>
    <row r="110" spans="1:40" ht="12.75">
      <c r="A110" s="88">
        <v>0.970888355632423</v>
      </c>
      <c r="B110" s="88">
        <v>0.970888355632423</v>
      </c>
      <c r="C110">
        <v>479</v>
      </c>
      <c r="AM110" s="88"/>
      <c r="AN110" s="88"/>
    </row>
    <row r="111" spans="1:41" ht="12.75">
      <c r="A111" s="88">
        <v>0.970888355632423</v>
      </c>
      <c r="B111" s="88">
        <v>0.970888355632423</v>
      </c>
      <c r="C111">
        <v>480</v>
      </c>
      <c r="AN111" s="88"/>
      <c r="AO111" s="88"/>
    </row>
    <row r="112" spans="1:42" ht="12.75">
      <c r="A112" s="88">
        <v>9635.32794323774</v>
      </c>
      <c r="B112" s="88">
        <v>8267.82420212948</v>
      </c>
      <c r="C112">
        <v>481</v>
      </c>
      <c r="AO112" s="88"/>
      <c r="AP112" s="89"/>
    </row>
    <row r="113" spans="1:43" ht="12.75">
      <c r="A113" s="88">
        <v>12376.306418021353</v>
      </c>
      <c r="B113" s="88">
        <v>12126.104184602262</v>
      </c>
      <c r="C113">
        <v>482</v>
      </c>
      <c r="AP113" s="88"/>
      <c r="AQ113" s="88"/>
    </row>
    <row r="114" spans="1:44" ht="12.75">
      <c r="A114" s="88">
        <v>10521.489738256028</v>
      </c>
      <c r="B114" s="88">
        <v>9504.834204105651</v>
      </c>
      <c r="C114">
        <v>483</v>
      </c>
      <c r="AQ114" s="88"/>
      <c r="AR114" s="88"/>
    </row>
    <row r="115" spans="1:45" ht="12.75">
      <c r="A115" s="88">
        <v>10982.134279589716</v>
      </c>
      <c r="B115" s="88">
        <v>9800.992238701187</v>
      </c>
      <c r="C115">
        <v>484</v>
      </c>
      <c r="AR115" s="88"/>
      <c r="AS115" s="88"/>
    </row>
    <row r="116" spans="1:46" ht="12.75">
      <c r="A116" s="88">
        <v>974.4455028182496</v>
      </c>
      <c r="B116" s="88">
        <v>371.7267284237562</v>
      </c>
      <c r="C116">
        <v>485</v>
      </c>
      <c r="AS116" s="88"/>
      <c r="AT116" s="88"/>
    </row>
    <row r="117" spans="1:47" ht="12.75">
      <c r="A117" s="88">
        <v>0.7761397244263459</v>
      </c>
      <c r="B117" s="88">
        <v>0.75</v>
      </c>
      <c r="C117">
        <v>486</v>
      </c>
      <c r="AT117" s="88"/>
      <c r="AU117" s="88"/>
    </row>
    <row r="118" spans="1:48" ht="12.75">
      <c r="A118" s="88">
        <v>317.54149889608175</v>
      </c>
      <c r="B118" s="88">
        <v>310.1824114184275</v>
      </c>
      <c r="C118">
        <v>487</v>
      </c>
      <c r="AU118" s="88"/>
      <c r="AV118" s="88"/>
    </row>
    <row r="119" spans="1:49" ht="12.75">
      <c r="A119" s="88">
        <v>41336.231495979446</v>
      </c>
      <c r="B119" s="88">
        <v>35377.817882840616</v>
      </c>
      <c r="C119">
        <v>488</v>
      </c>
      <c r="AV119" s="88"/>
      <c r="AW119" s="88"/>
    </row>
    <row r="120" spans="1:50" ht="12.75">
      <c r="A120" s="88">
        <v>520.5835456108362</v>
      </c>
      <c r="B120" s="88">
        <v>560</v>
      </c>
      <c r="C120">
        <v>489</v>
      </c>
      <c r="AW120" s="88"/>
      <c r="AX120" s="88"/>
    </row>
    <row r="121" spans="1:51" ht="12.75">
      <c r="A121" s="88">
        <v>8075.7867413674885</v>
      </c>
      <c r="B121" s="88">
        <v>6154.756913015323</v>
      </c>
      <c r="C121">
        <v>490</v>
      </c>
      <c r="AX121" s="88"/>
      <c r="AY121" s="88"/>
    </row>
    <row r="122" spans="1:52" ht="12.75">
      <c r="A122" s="88">
        <v>8</v>
      </c>
      <c r="B122" s="88">
        <v>8</v>
      </c>
      <c r="C122">
        <v>491</v>
      </c>
      <c r="AY122" s="88"/>
      <c r="AZ122" s="88"/>
    </row>
    <row r="123" spans="1:53" ht="12.75">
      <c r="A123" s="88">
        <v>288.15</v>
      </c>
      <c r="B123" s="88">
        <v>288.15</v>
      </c>
      <c r="C123">
        <v>492</v>
      </c>
      <c r="AZ123" s="88"/>
      <c r="BA123" s="88"/>
    </row>
    <row r="124" spans="1:54" ht="12.75">
      <c r="A124" s="88">
        <v>301.4325439825123</v>
      </c>
      <c r="B124" s="88">
        <v>298.27295544903836</v>
      </c>
      <c r="C124">
        <v>493</v>
      </c>
      <c r="BA124" s="88"/>
      <c r="BB124" s="88"/>
    </row>
    <row r="125" spans="1:55" ht="12.75">
      <c r="A125" s="88">
        <v>200.00370052882323</v>
      </c>
      <c r="B125" s="88">
        <v>200</v>
      </c>
      <c r="C125">
        <v>494</v>
      </c>
      <c r="BB125" s="88"/>
      <c r="BC125" s="88"/>
    </row>
    <row r="126" spans="1:56" ht="12.75">
      <c r="A126" s="88">
        <v>103.75492536895806</v>
      </c>
      <c r="B126" s="88">
        <v>103</v>
      </c>
      <c r="C126">
        <v>495</v>
      </c>
      <c r="BC126" s="88"/>
      <c r="BD126" s="88"/>
    </row>
    <row r="127" spans="1:57" ht="12.75">
      <c r="A127" s="88">
        <v>4.349144797412765</v>
      </c>
      <c r="B127" s="88">
        <v>3</v>
      </c>
      <c r="C127">
        <v>496</v>
      </c>
      <c r="BD127" s="88"/>
      <c r="BE127" s="88"/>
    </row>
    <row r="128" spans="1:57" ht="12.75">
      <c r="A128" s="88">
        <v>87.12989348242519</v>
      </c>
      <c r="B128" s="88">
        <v>82.50571037052198</v>
      </c>
      <c r="C128">
        <v>497</v>
      </c>
      <c r="BE128" s="88"/>
    </row>
    <row r="129" spans="1:3" ht="12.75">
      <c r="A129" s="88">
        <v>10.237964038351578</v>
      </c>
      <c r="B129" s="88">
        <v>6.4413356389684875</v>
      </c>
      <c r="C129">
        <v>498</v>
      </c>
    </row>
    <row r="130" spans="1:3" ht="12.75">
      <c r="A130" s="88">
        <v>4.969525613035009</v>
      </c>
      <c r="B130" s="88">
        <v>4.433903822712209</v>
      </c>
      <c r="C130">
        <v>499</v>
      </c>
    </row>
    <row r="131" spans="1:3" ht="12.75">
      <c r="A131" s="88">
        <v>82.16036786939017</v>
      </c>
      <c r="B131" s="88">
        <v>78.07180654780976</v>
      </c>
      <c r="C131">
        <v>500</v>
      </c>
    </row>
    <row r="132" spans="1:3" ht="12.75">
      <c r="A132" s="88">
        <v>3.778547142251197</v>
      </c>
      <c r="B132" s="89">
        <v>3.5</v>
      </c>
      <c r="C132">
        <v>501</v>
      </c>
    </row>
    <row r="133" spans="1:2" ht="12.75">
      <c r="A133" s="88"/>
      <c r="B133" s="88"/>
    </row>
  </sheetData>
  <mergeCells count="18">
    <mergeCell ref="B19:B23"/>
    <mergeCell ref="AY17:AZ17"/>
    <mergeCell ref="BA17:BB17"/>
    <mergeCell ref="BD17:BE17"/>
    <mergeCell ref="AN17:AX17"/>
    <mergeCell ref="B5:B9"/>
    <mergeCell ref="G17:Q17"/>
    <mergeCell ref="R17:AB17"/>
    <mergeCell ref="AC17:AM17"/>
    <mergeCell ref="D3:E3"/>
    <mergeCell ref="D17:E17"/>
    <mergeCell ref="BD3:BE3"/>
    <mergeCell ref="AC3:AM3"/>
    <mergeCell ref="R3:AB3"/>
    <mergeCell ref="G3:Q3"/>
    <mergeCell ref="AY3:AZ3"/>
    <mergeCell ref="BA3:BB3"/>
    <mergeCell ref="AN3:AX3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49:AW144"/>
  <sheetViews>
    <sheetView zoomScale="75" zoomScaleNormal="75" workbookViewId="0" topLeftCell="A25">
      <selection activeCell="P72" sqref="P72"/>
    </sheetView>
  </sheetViews>
  <sheetFormatPr defaultColWidth="9.140625" defaultRowHeight="12.75"/>
  <sheetData>
    <row r="49" ht="13.5" thickBot="1">
      <c r="D49" t="s">
        <v>186</v>
      </c>
    </row>
    <row r="50" spans="4:47" ht="12.75">
      <c r="D50" s="125">
        <f>Var!G7</f>
        <v>0.060312328647843846</v>
      </c>
      <c r="E50" s="19">
        <f>Var!H7</f>
        <v>0.05632793048549381</v>
      </c>
      <c r="F50" s="19">
        <f>Var!I7</f>
        <v>0.054911735841578685</v>
      </c>
      <c r="G50" s="19">
        <f>Var!J7</f>
        <v>0.05414629394011135</v>
      </c>
      <c r="H50" s="19">
        <f>Var!K7</f>
        <v>0.053647398830208415</v>
      </c>
      <c r="I50" s="19">
        <f>Var!L7</f>
        <v>0.053286808343406857</v>
      </c>
      <c r="J50" s="19">
        <f>Var!M7</f>
        <v>0.053008763484388204</v>
      </c>
      <c r="K50" s="19">
        <f>Var!N7</f>
        <v>0.0527847372557203</v>
      </c>
      <c r="L50" s="19">
        <f>Var!O7</f>
        <v>0.05259843334103568</v>
      </c>
      <c r="M50" s="19">
        <f>Var!P7</f>
        <v>0.05243977074829255</v>
      </c>
      <c r="N50" s="19">
        <f>Var!Q7</f>
        <v>0.05230212676489794</v>
      </c>
      <c r="O50" s="19">
        <f>Var!R7</f>
        <v>0.05230212676489794</v>
      </c>
      <c r="P50" s="19">
        <f>Var!S7</f>
        <v>0.049715524631000214</v>
      </c>
      <c r="Q50" s="19">
        <f>Var!T7</f>
        <v>0.04855412696518247</v>
      </c>
      <c r="R50" s="19">
        <f>Var!U7</f>
        <v>0.04787099976766661</v>
      </c>
      <c r="S50" s="19">
        <f>Var!V7</f>
        <v>0.04740868202496287</v>
      </c>
      <c r="T50" s="19">
        <f>Var!W7</f>
        <v>0.04706829006350832</v>
      </c>
      <c r="U50" s="19">
        <f>Var!X7</f>
        <v>0.04680333731939384</v>
      </c>
      <c r="V50" s="19">
        <f>Var!Y7</f>
        <v>0.04658886591528614</v>
      </c>
      <c r="W50" s="19">
        <f>Var!Z7</f>
        <v>0.046410158087600496</v>
      </c>
      <c r="X50" s="19">
        <f>Var!AA7</f>
        <v>0.04625790775606965</v>
      </c>
      <c r="Y50" s="19">
        <f>Var!AB7</f>
        <v>0.04612590530105583</v>
      </c>
      <c r="Z50" s="19">
        <f>Var!AC7</f>
        <v>0.046125905301055835</v>
      </c>
      <c r="AA50" s="19">
        <f>Var!AD7</f>
        <v>0.04179030123889346</v>
      </c>
      <c r="AB50" s="19">
        <f>Var!AE7</f>
        <v>0.04030530633362051</v>
      </c>
      <c r="AC50" s="19">
        <f>Var!AF7</f>
        <v>0.03953015568483842</v>
      </c>
      <c r="AD50" s="19">
        <f>Var!AG7</f>
        <v>0.039038690155720625</v>
      </c>
      <c r="AE50" s="19">
        <f>Var!AH7</f>
        <v>0.038691194777646806</v>
      </c>
      <c r="AF50" s="19">
        <f>Var!AI7</f>
        <v>0.03842800435115148</v>
      </c>
      <c r="AG50" s="19">
        <f>Var!AJ7</f>
        <v>0.038219087079054956</v>
      </c>
      <c r="AH50" s="19">
        <f>Var!AK7</f>
        <v>0.038047534316077734</v>
      </c>
      <c r="AI50" s="19">
        <f>Var!AL7</f>
        <v>0.03790302067143232</v>
      </c>
      <c r="AJ50" s="19">
        <f>Var!AM7</f>
        <v>0.03777884096678268</v>
      </c>
      <c r="AK50" s="19">
        <f>Var!AN7</f>
        <v>0.037778840966782676</v>
      </c>
      <c r="AL50" s="19">
        <f>Var!AO7</f>
        <v>0.03205576180061945</v>
      </c>
      <c r="AM50" s="19">
        <f>Var!AP7</f>
        <v>0.029714901982042064</v>
      </c>
      <c r="AN50" s="19">
        <f>Var!AQ7</f>
        <v>0.02839562714953631</v>
      </c>
      <c r="AO50" s="19">
        <f>Var!AR7</f>
        <v>0.02752061224543557</v>
      </c>
      <c r="AP50" s="19">
        <f>Var!AS7</f>
        <v>0.026881781237744783</v>
      </c>
      <c r="AQ50" s="19">
        <f>Var!AT7</f>
        <v>0.02638541846196546</v>
      </c>
      <c r="AR50" s="19">
        <f>Var!AU7</f>
        <v>0.02598273988715067</v>
      </c>
      <c r="AS50" s="19">
        <f>Var!AV7</f>
        <v>0.025645638366702018</v>
      </c>
      <c r="AT50" s="19">
        <f>Var!AW7</f>
        <v>0.025356659031698866</v>
      </c>
      <c r="AU50" s="20">
        <f>Var!AX7</f>
        <v>0.02510431976854276</v>
      </c>
    </row>
    <row r="51" spans="4:47" ht="12.75">
      <c r="D51" s="23">
        <f>Var!G8</f>
        <v>0.10398014494509779</v>
      </c>
      <c r="E51" s="21">
        <f>Var!H8</f>
        <v>0.08408875321718623</v>
      </c>
      <c r="F51" s="21">
        <f>Var!I8</f>
        <v>0.07592864135454477</v>
      </c>
      <c r="G51" s="21">
        <f>Var!J8</f>
        <v>0.07122425150357461</v>
      </c>
      <c r="H51" s="21">
        <f>Var!K8</f>
        <v>0.06804362514428329</v>
      </c>
      <c r="I51" s="21">
        <f>Var!L8</f>
        <v>0.06568949990451188</v>
      </c>
      <c r="J51" s="21">
        <f>Var!M8</f>
        <v>0.06384364751463087</v>
      </c>
      <c r="K51" s="21">
        <f>Var!N8</f>
        <v>0.062337716073288654</v>
      </c>
      <c r="L51" s="21">
        <f>Var!O8</f>
        <v>0.06107312566806617</v>
      </c>
      <c r="M51" s="21">
        <f>Var!P8</f>
        <v>0.059987716388025</v>
      </c>
      <c r="N51" s="21">
        <f>Var!Q8</f>
        <v>0.059040021936274854</v>
      </c>
      <c r="O51" s="21">
        <f>Var!R8</f>
        <v>0.05904002193627485</v>
      </c>
      <c r="P51" s="21">
        <f>Var!S8</f>
        <v>0.05037487275202049</v>
      </c>
      <c r="Q51" s="21">
        <f>Var!T8</f>
        <v>0.04567910787356704</v>
      </c>
      <c r="R51" s="21">
        <f>Var!U8</f>
        <v>0.042607613157776385</v>
      </c>
      <c r="S51" s="21">
        <f>Var!V8</f>
        <v>0.04038012529337056</v>
      </c>
      <c r="T51" s="21">
        <f>Var!W8</f>
        <v>0.03865753584107831</v>
      </c>
      <c r="U51" s="21">
        <f>Var!X8</f>
        <v>0.03726619604106328</v>
      </c>
      <c r="V51" s="21">
        <f>Var!Y8</f>
        <v>0.036106755709222456</v>
      </c>
      <c r="W51" s="21">
        <f>Var!Z8</f>
        <v>0.03511764567288522</v>
      </c>
      <c r="X51" s="21">
        <f>Var!AA8</f>
        <v>0.03425834171814502</v>
      </c>
      <c r="Y51" s="21">
        <f>Var!AB8</f>
        <v>0.03350088816808937</v>
      </c>
      <c r="Z51" s="21">
        <f>Var!AC8</f>
        <v>0.03350088816808937</v>
      </c>
      <c r="AA51" s="21">
        <f>Var!AD8</f>
        <v>0.023803730507507535</v>
      </c>
      <c r="AB51" s="21">
        <f>Var!AE8</f>
        <v>0.01948589766746908</v>
      </c>
      <c r="AC51" s="21">
        <f>Var!AF8</f>
        <v>0.016935743248176243</v>
      </c>
      <c r="AD51" s="21">
        <f>Var!AG8</f>
        <v>0.015200765148406637</v>
      </c>
      <c r="AE51" s="21">
        <f>Var!AH8</f>
        <v>0.013918062856508843</v>
      </c>
      <c r="AF51" s="21">
        <f>Var!AI8</f>
        <v>0.012916971354354835</v>
      </c>
      <c r="AG51" s="21">
        <f>Var!AJ8</f>
        <v>0.0121055207560618</v>
      </c>
      <c r="AH51" s="21">
        <f>Var!AK8</f>
        <v>0.011429201724241514</v>
      </c>
      <c r="AI51" s="21">
        <f>Var!AL8</f>
        <v>0.010853360067694473</v>
      </c>
      <c r="AJ51" s="21">
        <f>Var!AM8</f>
        <v>0.010354747275033127</v>
      </c>
      <c r="AK51" s="21">
        <f>Var!AN8</f>
        <v>0.010354747275033126</v>
      </c>
      <c r="AL51" s="21">
        <f>Var!AO8</f>
        <v>0.0084593588508354</v>
      </c>
      <c r="AM51" s="21">
        <f>Var!AP8</f>
        <v>0.007047766351308535</v>
      </c>
      <c r="AN51" s="21">
        <f>Var!AQ8</f>
        <v>0.006071511748444493</v>
      </c>
      <c r="AO51" s="21">
        <f>Var!AR8</f>
        <v>0.005366295915309245</v>
      </c>
      <c r="AP51" s="21">
        <f>Var!AS8</f>
        <v>0.004834263537145184</v>
      </c>
      <c r="AQ51" s="21">
        <f>Var!AT8</f>
        <v>0.004418582469286325</v>
      </c>
      <c r="AR51" s="21">
        <f>Var!AU8</f>
        <v>0.004084659784958017</v>
      </c>
      <c r="AS51" s="21">
        <f>Var!AV8</f>
        <v>0.0038103490160871245</v>
      </c>
      <c r="AT51" s="21">
        <f>Var!AW8</f>
        <v>0.003580830144573638</v>
      </c>
      <c r="AU51" s="22">
        <f>Var!AX8</f>
        <v>0.003385808646760727</v>
      </c>
    </row>
    <row r="52" spans="4:47" ht="13.5" thickBot="1">
      <c r="D52" s="24">
        <f>Var!G9</f>
        <v>0.02481391018760234</v>
      </c>
      <c r="E52" s="70">
        <f>Var!H9</f>
        <v>0.039452737924161964</v>
      </c>
      <c r="F52" s="70">
        <f>Var!I9</f>
        <v>0.04535222867158638</v>
      </c>
      <c r="G52" s="70">
        <f>Var!J9</f>
        <v>0.04872851207265681</v>
      </c>
      <c r="H52" s="70">
        <f>Var!K9</f>
        <v>0.05100212012205627</v>
      </c>
      <c r="I52" s="70">
        <f>Var!L9</f>
        <v>0.05268068254505239</v>
      </c>
      <c r="J52" s="70">
        <f>Var!M9</f>
        <v>0.05399453322539192</v>
      </c>
      <c r="K52" s="70">
        <f>Var!N9</f>
        <v>0.05506505252908897</v>
      </c>
      <c r="L52" s="70">
        <f>Var!O9</f>
        <v>0.05596311688084715</v>
      </c>
      <c r="M52" s="70">
        <f>Var!P9</f>
        <v>0.05673332261620369</v>
      </c>
      <c r="N52" s="70">
        <f>Var!Q9</f>
        <v>0.05740536958986863</v>
      </c>
      <c r="O52" s="70">
        <f>Var!R9</f>
        <v>0.05740536958986863</v>
      </c>
      <c r="P52" s="70">
        <f>Var!S9</f>
        <v>0.06420203483666392</v>
      </c>
      <c r="Q52" s="70">
        <f>Var!T9</f>
        <v>0.0677680306101214</v>
      </c>
      <c r="R52" s="70">
        <f>Var!U9</f>
        <v>0.0700631187871698</v>
      </c>
      <c r="S52" s="70">
        <f>Var!V9</f>
        <v>0.0717113354361223</v>
      </c>
      <c r="T52" s="70">
        <f>Var!W9</f>
        <v>0.0729775512378552</v>
      </c>
      <c r="U52" s="70">
        <f>Var!X9</f>
        <v>0.07399537477732122</v>
      </c>
      <c r="V52" s="70">
        <f>Var!Y9</f>
        <v>0.07484044731359205</v>
      </c>
      <c r="W52" s="70">
        <f>Var!Z9</f>
        <v>0.07555927879244285</v>
      </c>
      <c r="X52" s="70">
        <f>Var!AA9</f>
        <v>0.07618229510453733</v>
      </c>
      <c r="Y52" s="70">
        <f>Var!AB9</f>
        <v>0.0767303826306635</v>
      </c>
      <c r="Z52" s="70">
        <f>Var!AC9</f>
        <v>0.0767303826306635</v>
      </c>
      <c r="AA52" s="70">
        <f>Var!AD9</f>
        <v>0.08505656614641427</v>
      </c>
      <c r="AB52" s="70">
        <f>Var!AE9</f>
        <v>0.08854499203874851</v>
      </c>
      <c r="AC52" s="70">
        <f>Var!AF9</f>
        <v>0.09055513830714251</v>
      </c>
      <c r="AD52" s="70">
        <f>Var!AG9</f>
        <v>0.09190504747550408</v>
      </c>
      <c r="AE52" s="70">
        <f>Var!AH9</f>
        <v>0.09289525459911907</v>
      </c>
      <c r="AF52" s="70">
        <f>Var!AI9</f>
        <v>0.09366412269264499</v>
      </c>
      <c r="AG52" s="70">
        <f>Var!AJ9</f>
        <v>0.09428516960164582</v>
      </c>
      <c r="AH52" s="70">
        <f>Var!AK9</f>
        <v>0.09480152940771147</v>
      </c>
      <c r="AI52" s="70">
        <f>Var!AL9</f>
        <v>0.0952404153639709</v>
      </c>
      <c r="AJ52" s="70">
        <f>Var!AM9</f>
        <v>0.09561997467506086</v>
      </c>
      <c r="AK52" s="70">
        <f>Var!AN9</f>
        <v>0.09561997467506085</v>
      </c>
      <c r="AL52" s="70">
        <f>Var!AO9</f>
        <v>0.09967229541287799</v>
      </c>
      <c r="AM52" s="70">
        <f>Var!AP9</f>
        <v>0.10173682273052803</v>
      </c>
      <c r="AN52" s="70">
        <f>Var!AQ9</f>
        <v>0.10301610746931333</v>
      </c>
      <c r="AO52" s="70">
        <f>Var!AR9</f>
        <v>0.10390165774125945</v>
      </c>
      <c r="AP52" s="70">
        <f>Var!AS9</f>
        <v>0.10455927422734247</v>
      </c>
      <c r="AQ52" s="70">
        <f>Var!AT9</f>
        <v>0.10507178867127089</v>
      </c>
      <c r="AR52" s="70">
        <f>Var!AU9</f>
        <v>0.10548552228198367</v>
      </c>
      <c r="AS52" s="70">
        <f>Var!AV9</f>
        <v>0.10582858045888034</v>
      </c>
      <c r="AT52" s="70">
        <f>Var!AW9</f>
        <v>0.10611909965015671</v>
      </c>
      <c r="AU52" s="25">
        <f>Var!AX9</f>
        <v>0.10636935968446208</v>
      </c>
    </row>
    <row r="53" ht="13.5" thickBot="1"/>
    <row r="54" spans="4:49" ht="12.75">
      <c r="D54" s="127">
        <f>D50/(D$50+D$51+D$52)</f>
        <v>0.31893332970628685</v>
      </c>
      <c r="E54" s="128">
        <f aca="true" t="shared" si="0" ref="E54:AU54">E50/(E$50+E$51+E$52)</f>
        <v>0.31316012458388853</v>
      </c>
      <c r="F54" s="128">
        <f t="shared" si="0"/>
        <v>0.3116574363103971</v>
      </c>
      <c r="G54" s="128">
        <f t="shared" si="0"/>
        <v>0.311008541416306</v>
      </c>
      <c r="H54" s="128">
        <f t="shared" si="0"/>
        <v>0.310651584409255</v>
      </c>
      <c r="I54" s="128">
        <f t="shared" si="0"/>
        <v>0.31042608924488263</v>
      </c>
      <c r="J54" s="128">
        <f t="shared" si="0"/>
        <v>0.3102704805463778</v>
      </c>
      <c r="K54" s="128">
        <f t="shared" si="0"/>
        <v>0.31015635953753345</v>
      </c>
      <c r="L54" s="128">
        <f t="shared" si="0"/>
        <v>0.310068876337283</v>
      </c>
      <c r="M54" s="128">
        <f t="shared" si="0"/>
        <v>0.30999952545161524</v>
      </c>
      <c r="N54" s="128">
        <f t="shared" si="0"/>
        <v>0.3099430871314603</v>
      </c>
      <c r="O54" s="128">
        <f t="shared" si="0"/>
        <v>0.3099430871314603</v>
      </c>
      <c r="P54" s="128">
        <f t="shared" si="0"/>
        <v>0.30260386287618407</v>
      </c>
      <c r="Q54" s="128">
        <f t="shared" si="0"/>
        <v>0.2997144919247967</v>
      </c>
      <c r="R54" s="128">
        <f t="shared" si="0"/>
        <v>0.2981841497347302</v>
      </c>
      <c r="S54" s="128">
        <f t="shared" si="0"/>
        <v>0.29723285011692246</v>
      </c>
      <c r="T54" s="128">
        <f t="shared" si="0"/>
        <v>0.29658026760995065</v>
      </c>
      <c r="U54" s="128">
        <f t="shared" si="0"/>
        <v>0.2961020119569955</v>
      </c>
      <c r="V54" s="128">
        <f t="shared" si="0"/>
        <v>0.29573459734857244</v>
      </c>
      <c r="W54" s="128">
        <f t="shared" si="0"/>
        <v>0.29544223072551595</v>
      </c>
      <c r="X54" s="128">
        <f t="shared" si="0"/>
        <v>0.2952031742249004</v>
      </c>
      <c r="Y54" s="128">
        <f t="shared" si="0"/>
        <v>0.2950034430886109</v>
      </c>
      <c r="Z54" s="128">
        <f t="shared" si="0"/>
        <v>0.29500344308861093</v>
      </c>
      <c r="AA54" s="128">
        <f t="shared" si="0"/>
        <v>0.2773988409168239</v>
      </c>
      <c r="AB54" s="128">
        <f t="shared" si="0"/>
        <v>0.271715922409092</v>
      </c>
      <c r="AC54" s="128">
        <f t="shared" si="0"/>
        <v>0.2688741449991702</v>
      </c>
      <c r="AD54" s="128">
        <f t="shared" si="0"/>
        <v>0.2671239041716565</v>
      </c>
      <c r="AE54" s="128">
        <f t="shared" si="0"/>
        <v>0.26591061805435</v>
      </c>
      <c r="AF54" s="128">
        <f t="shared" si="0"/>
        <v>0.26500409129942837</v>
      </c>
      <c r="AG54" s="128">
        <f t="shared" si="0"/>
        <v>0.26429116866435987</v>
      </c>
      <c r="AH54" s="128">
        <f t="shared" si="0"/>
        <v>0.2637093965465126</v>
      </c>
      <c r="AI54" s="128">
        <f t="shared" si="0"/>
        <v>0.26322127781436755</v>
      </c>
      <c r="AJ54" s="128">
        <f t="shared" si="0"/>
        <v>0.26280281476312156</v>
      </c>
      <c r="AK54" s="128">
        <f t="shared" si="0"/>
        <v>0.26280281476312156</v>
      </c>
      <c r="AL54" s="128">
        <f t="shared" si="0"/>
        <v>0.22866361832298038</v>
      </c>
      <c r="AM54" s="128">
        <f t="shared" si="0"/>
        <v>0.21454881713851917</v>
      </c>
      <c r="AN54" s="128">
        <f t="shared" si="0"/>
        <v>0.20653881763655632</v>
      </c>
      <c r="AO54" s="128">
        <f t="shared" si="0"/>
        <v>0.20119088217615658</v>
      </c>
      <c r="AP54" s="128">
        <f t="shared" si="0"/>
        <v>0.1972608204813992</v>
      </c>
      <c r="AQ54" s="128">
        <f t="shared" si="0"/>
        <v>0.1941877838513447</v>
      </c>
      <c r="AR54" s="128">
        <f t="shared" si="0"/>
        <v>0.19167967397965965</v>
      </c>
      <c r="AS54" s="128">
        <f t="shared" si="0"/>
        <v>0.1895680991250712</v>
      </c>
      <c r="AT54" s="128">
        <f t="shared" si="0"/>
        <v>0.18774840422103733</v>
      </c>
      <c r="AU54" s="129">
        <f t="shared" si="0"/>
        <v>0.1861516762541115</v>
      </c>
      <c r="AW54" s="1">
        <v>0.1839711376519461</v>
      </c>
    </row>
    <row r="55" spans="4:49" ht="12.75">
      <c r="D55" s="130">
        <f>D51/(D$50+D$51+D$52)</f>
        <v>0.5498499990659527</v>
      </c>
      <c r="E55" s="131">
        <f aca="true" t="shared" si="1" ref="E55:AU55">E51/(E$50+E$51+E$52)</f>
        <v>0.46749888033574255</v>
      </c>
      <c r="F55" s="131">
        <f t="shared" si="1"/>
        <v>0.43094113388364347</v>
      </c>
      <c r="G55" s="131">
        <f t="shared" si="1"/>
        <v>0.40910187866404013</v>
      </c>
      <c r="H55" s="131">
        <f t="shared" si="1"/>
        <v>0.3940146292445864</v>
      </c>
      <c r="I55" s="131">
        <f t="shared" si="1"/>
        <v>0.38267885042758</v>
      </c>
      <c r="J55" s="131">
        <f t="shared" si="1"/>
        <v>0.37368913915586877</v>
      </c>
      <c r="K55" s="131">
        <f t="shared" si="1"/>
        <v>0.36628844026462054</v>
      </c>
      <c r="L55" s="131">
        <f t="shared" si="1"/>
        <v>0.36002736673772723</v>
      </c>
      <c r="M55" s="131">
        <f t="shared" si="1"/>
        <v>0.35461946816041956</v>
      </c>
      <c r="N55" s="131">
        <f t="shared" si="1"/>
        <v>0.3498719420243421</v>
      </c>
      <c r="O55" s="131">
        <f t="shared" si="1"/>
        <v>0.3498719420243421</v>
      </c>
      <c r="P55" s="131">
        <f t="shared" si="1"/>
        <v>0.3066171221122433</v>
      </c>
      <c r="Q55" s="131">
        <f t="shared" si="1"/>
        <v>0.28196759912337716</v>
      </c>
      <c r="R55" s="131">
        <f t="shared" si="1"/>
        <v>0.2653989881836373</v>
      </c>
      <c r="S55" s="131">
        <f t="shared" si="1"/>
        <v>0.2531667031516968</v>
      </c>
      <c r="T55" s="131">
        <f t="shared" si="1"/>
        <v>0.2435835741944031</v>
      </c>
      <c r="U55" s="131">
        <f t="shared" si="1"/>
        <v>0.23576514534510054</v>
      </c>
      <c r="V55" s="131">
        <f t="shared" si="1"/>
        <v>0.22919675444871987</v>
      </c>
      <c r="W55" s="131">
        <f t="shared" si="1"/>
        <v>0.2235552733055104</v>
      </c>
      <c r="X55" s="131">
        <f t="shared" si="1"/>
        <v>0.21862578117901918</v>
      </c>
      <c r="Y55" s="131">
        <f t="shared" si="1"/>
        <v>0.2142587184275091</v>
      </c>
      <c r="Z55" s="131">
        <f t="shared" si="1"/>
        <v>0.2142587184275091</v>
      </c>
      <c r="AA55" s="131">
        <f t="shared" si="1"/>
        <v>0.15800621332046347</v>
      </c>
      <c r="AB55" s="131">
        <f t="shared" si="1"/>
        <v>0.13136306705772488</v>
      </c>
      <c r="AC55" s="131">
        <f t="shared" si="1"/>
        <v>0.11519265246722413</v>
      </c>
      <c r="AD55" s="131">
        <f t="shared" si="1"/>
        <v>0.10401188453408745</v>
      </c>
      <c r="AE55" s="131">
        <f t="shared" si="1"/>
        <v>0.09565382298382077</v>
      </c>
      <c r="AF55" s="131">
        <f t="shared" si="1"/>
        <v>0.08907697170069097</v>
      </c>
      <c r="AG55" s="131">
        <f t="shared" si="1"/>
        <v>0.08371163396164902</v>
      </c>
      <c r="AH55" s="131">
        <f t="shared" si="1"/>
        <v>0.07921637877160599</v>
      </c>
      <c r="AI55" s="131">
        <f t="shared" si="1"/>
        <v>0.07537223300387717</v>
      </c>
      <c r="AJ55" s="131">
        <f t="shared" si="1"/>
        <v>0.07203123919106341</v>
      </c>
      <c r="AK55" s="131">
        <f t="shared" si="1"/>
        <v>0.07203123919106341</v>
      </c>
      <c r="AL55" s="131">
        <f t="shared" si="1"/>
        <v>0.060343211169206164</v>
      </c>
      <c r="AM55" s="131">
        <f t="shared" si="1"/>
        <v>0.05088658663776584</v>
      </c>
      <c r="AN55" s="131">
        <f t="shared" si="1"/>
        <v>0.044161829960169194</v>
      </c>
      <c r="AO55" s="131">
        <f t="shared" si="1"/>
        <v>0.03923058831652402</v>
      </c>
      <c r="AP55" s="131">
        <f t="shared" si="1"/>
        <v>0.03547424120919497</v>
      </c>
      <c r="AQ55" s="131">
        <f t="shared" si="1"/>
        <v>0.03251927721790615</v>
      </c>
      <c r="AR55" s="131">
        <f t="shared" si="1"/>
        <v>0.03013332155496705</v>
      </c>
      <c r="AS55" s="131">
        <f t="shared" si="1"/>
        <v>0.02816543732132532</v>
      </c>
      <c r="AT55" s="131">
        <f t="shared" si="1"/>
        <v>0.02651355387907521</v>
      </c>
      <c r="AU55" s="58">
        <f t="shared" si="1"/>
        <v>0.025106195303485013</v>
      </c>
      <c r="AW55" s="1">
        <v>0.023852831499126287</v>
      </c>
    </row>
    <row r="56" spans="4:49" ht="13.5" thickBot="1">
      <c r="D56" s="132">
        <f>D52/(D$50+D$51+D$52)</f>
        <v>0.1312166712277605</v>
      </c>
      <c r="E56" s="133">
        <f aca="true" t="shared" si="2" ref="E56:AU56">E52/(E$50+E$51+E$52)</f>
        <v>0.21934099508036897</v>
      </c>
      <c r="F56" s="133">
        <f t="shared" si="2"/>
        <v>0.25740142980595937</v>
      </c>
      <c r="G56" s="133">
        <f t="shared" si="2"/>
        <v>0.2798895799196537</v>
      </c>
      <c r="H56" s="133">
        <f t="shared" si="2"/>
        <v>0.29533378634615853</v>
      </c>
      <c r="I56" s="133">
        <f t="shared" si="2"/>
        <v>0.3068950603275373</v>
      </c>
      <c r="J56" s="133">
        <f t="shared" si="2"/>
        <v>0.31604038029775344</v>
      </c>
      <c r="K56" s="133">
        <f t="shared" si="2"/>
        <v>0.32355520019784606</v>
      </c>
      <c r="L56" s="133">
        <f t="shared" si="2"/>
        <v>0.3299037569249897</v>
      </c>
      <c r="M56" s="133">
        <f t="shared" si="2"/>
        <v>0.3353810063879652</v>
      </c>
      <c r="N56" s="133">
        <f t="shared" si="2"/>
        <v>0.34018497084419763</v>
      </c>
      <c r="O56" s="133">
        <f t="shared" si="2"/>
        <v>0.34018497084419763</v>
      </c>
      <c r="P56" s="133">
        <f t="shared" si="2"/>
        <v>0.3907790150115727</v>
      </c>
      <c r="Q56" s="133">
        <f t="shared" si="2"/>
        <v>0.41831790895182613</v>
      </c>
      <c r="R56" s="133">
        <f t="shared" si="2"/>
        <v>0.43641686208163266</v>
      </c>
      <c r="S56" s="133">
        <f t="shared" si="2"/>
        <v>0.4496004467313808</v>
      </c>
      <c r="T56" s="133">
        <f t="shared" si="2"/>
        <v>0.4598361581956463</v>
      </c>
      <c r="U56" s="133">
        <f t="shared" si="2"/>
        <v>0.4681328426979039</v>
      </c>
      <c r="V56" s="133">
        <f t="shared" si="2"/>
        <v>0.4750686482027078</v>
      </c>
      <c r="W56" s="133">
        <f t="shared" si="2"/>
        <v>0.4810024959689736</v>
      </c>
      <c r="X56" s="133">
        <f t="shared" si="2"/>
        <v>0.4861710445960804</v>
      </c>
      <c r="Y56" s="133">
        <f t="shared" si="2"/>
        <v>0.4907378384838799</v>
      </c>
      <c r="Z56" s="133">
        <f t="shared" si="2"/>
        <v>0.4907378384838799</v>
      </c>
      <c r="AA56" s="133">
        <f t="shared" si="2"/>
        <v>0.5645949457627126</v>
      </c>
      <c r="AB56" s="133">
        <f t="shared" si="2"/>
        <v>0.596921010533183</v>
      </c>
      <c r="AC56" s="133">
        <f t="shared" si="2"/>
        <v>0.6159332025336056</v>
      </c>
      <c r="AD56" s="133">
        <f t="shared" si="2"/>
        <v>0.6288642112942561</v>
      </c>
      <c r="AE56" s="133">
        <f t="shared" si="2"/>
        <v>0.6384355589618294</v>
      </c>
      <c r="AF56" s="133">
        <f t="shared" si="2"/>
        <v>0.6459189369998807</v>
      </c>
      <c r="AG56" s="133">
        <f t="shared" si="2"/>
        <v>0.6519971973739912</v>
      </c>
      <c r="AH56" s="133">
        <f t="shared" si="2"/>
        <v>0.6570742246818815</v>
      </c>
      <c r="AI56" s="133">
        <f t="shared" si="2"/>
        <v>0.6614064891817552</v>
      </c>
      <c r="AJ56" s="133">
        <f t="shared" si="2"/>
        <v>0.6651659460458149</v>
      </c>
      <c r="AK56" s="133">
        <f t="shared" si="2"/>
        <v>0.665165946045815</v>
      </c>
      <c r="AL56" s="133">
        <f t="shared" si="2"/>
        <v>0.7109931705078135</v>
      </c>
      <c r="AM56" s="133">
        <f t="shared" si="2"/>
        <v>0.7345645962237151</v>
      </c>
      <c r="AN56" s="133">
        <f t="shared" si="2"/>
        <v>0.7492993524032744</v>
      </c>
      <c r="AO56" s="133">
        <f t="shared" si="2"/>
        <v>0.7595785295073193</v>
      </c>
      <c r="AP56" s="133">
        <f t="shared" si="2"/>
        <v>0.7672649383094058</v>
      </c>
      <c r="AQ56" s="133">
        <f t="shared" si="2"/>
        <v>0.7732929389307491</v>
      </c>
      <c r="AR56" s="133">
        <f t="shared" si="2"/>
        <v>0.7781870044653734</v>
      </c>
      <c r="AS56" s="133">
        <f t="shared" si="2"/>
        <v>0.7822664635536035</v>
      </c>
      <c r="AT56" s="133">
        <f t="shared" si="2"/>
        <v>0.7857380418998875</v>
      </c>
      <c r="AU56" s="59">
        <f t="shared" si="2"/>
        <v>0.7887421284424035</v>
      </c>
      <c r="AW56" s="1">
        <v>0.7921760308489276</v>
      </c>
    </row>
    <row r="57" spans="4:47" ht="12.75">
      <c r="D57" s="126">
        <f>SUM(D54:D56)</f>
        <v>1</v>
      </c>
      <c r="E57" s="126">
        <f aca="true" t="shared" si="3" ref="E57:AU57">SUM(E54:E56)</f>
        <v>1</v>
      </c>
      <c r="F57" s="126">
        <f t="shared" si="3"/>
        <v>0.9999999999999999</v>
      </c>
      <c r="G57" s="126">
        <f t="shared" si="3"/>
        <v>0.9999999999999998</v>
      </c>
      <c r="H57" s="126">
        <f t="shared" si="3"/>
        <v>1</v>
      </c>
      <c r="I57" s="126">
        <f t="shared" si="3"/>
        <v>1</v>
      </c>
      <c r="J57" s="126">
        <f t="shared" si="3"/>
        <v>1</v>
      </c>
      <c r="K57" s="126">
        <f t="shared" si="3"/>
        <v>1</v>
      </c>
      <c r="L57" s="126">
        <f t="shared" si="3"/>
        <v>0.9999999999999998</v>
      </c>
      <c r="M57" s="126">
        <f t="shared" si="3"/>
        <v>1</v>
      </c>
      <c r="N57" s="126">
        <f t="shared" si="3"/>
        <v>1</v>
      </c>
      <c r="O57" s="126">
        <f t="shared" si="3"/>
        <v>1</v>
      </c>
      <c r="P57" s="126">
        <f t="shared" si="3"/>
        <v>1</v>
      </c>
      <c r="Q57" s="126">
        <f t="shared" si="3"/>
        <v>1</v>
      </c>
      <c r="R57" s="126">
        <f t="shared" si="3"/>
        <v>1</v>
      </c>
      <c r="S57" s="126">
        <f t="shared" si="3"/>
        <v>1</v>
      </c>
      <c r="T57" s="126">
        <f t="shared" si="3"/>
        <v>1</v>
      </c>
      <c r="U57" s="126">
        <f t="shared" si="3"/>
        <v>0.9999999999999999</v>
      </c>
      <c r="V57" s="126">
        <f t="shared" si="3"/>
        <v>1</v>
      </c>
      <c r="W57" s="126">
        <f t="shared" si="3"/>
        <v>1</v>
      </c>
      <c r="X57" s="126">
        <f t="shared" si="3"/>
        <v>1</v>
      </c>
      <c r="Y57" s="126">
        <f t="shared" si="3"/>
        <v>0.9999999999999998</v>
      </c>
      <c r="Z57" s="126">
        <f t="shared" si="3"/>
        <v>1</v>
      </c>
      <c r="AA57" s="126">
        <f t="shared" si="3"/>
        <v>1</v>
      </c>
      <c r="AB57" s="126">
        <f t="shared" si="3"/>
        <v>0.9999999999999999</v>
      </c>
      <c r="AC57" s="126">
        <f t="shared" si="3"/>
        <v>0.9999999999999999</v>
      </c>
      <c r="AD57" s="126">
        <f t="shared" si="3"/>
        <v>1</v>
      </c>
      <c r="AE57" s="126">
        <f t="shared" si="3"/>
        <v>1</v>
      </c>
      <c r="AF57" s="126">
        <f t="shared" si="3"/>
        <v>1</v>
      </c>
      <c r="AG57" s="126">
        <f t="shared" si="3"/>
        <v>1</v>
      </c>
      <c r="AH57" s="126">
        <f t="shared" si="3"/>
        <v>1</v>
      </c>
      <c r="AI57" s="126">
        <f t="shared" si="3"/>
        <v>0.9999999999999999</v>
      </c>
      <c r="AJ57" s="126">
        <f t="shared" si="3"/>
        <v>0.9999999999999999</v>
      </c>
      <c r="AK57" s="126">
        <f t="shared" si="3"/>
        <v>1</v>
      </c>
      <c r="AL57" s="126">
        <f t="shared" si="3"/>
        <v>1</v>
      </c>
      <c r="AM57" s="126">
        <f t="shared" si="3"/>
        <v>1</v>
      </c>
      <c r="AN57" s="126">
        <f t="shared" si="3"/>
        <v>0.9999999999999999</v>
      </c>
      <c r="AO57" s="126">
        <f t="shared" si="3"/>
        <v>0.9999999999999999</v>
      </c>
      <c r="AP57" s="126">
        <f t="shared" si="3"/>
        <v>1</v>
      </c>
      <c r="AQ57" s="126">
        <f t="shared" si="3"/>
        <v>1</v>
      </c>
      <c r="AR57" s="126">
        <f t="shared" si="3"/>
        <v>1</v>
      </c>
      <c r="AS57" s="126">
        <f t="shared" si="3"/>
        <v>1</v>
      </c>
      <c r="AT57" s="126">
        <f t="shared" si="3"/>
        <v>1</v>
      </c>
      <c r="AU57" s="126">
        <f t="shared" si="3"/>
        <v>1</v>
      </c>
    </row>
    <row r="60" ht="12.75">
      <c r="AU60">
        <f>AU54*80+AU55*96+AU56*120</f>
        <v>111.9513842625519</v>
      </c>
    </row>
    <row r="101" spans="1:2" ht="12.75">
      <c r="A101">
        <v>1</v>
      </c>
      <c r="B101">
        <v>1</v>
      </c>
    </row>
    <row r="102" spans="1:2" ht="12.75">
      <c r="A102">
        <v>2</v>
      </c>
      <c r="B102">
        <v>1</v>
      </c>
    </row>
    <row r="103" spans="1:2" ht="12.75">
      <c r="A103">
        <v>3</v>
      </c>
      <c r="B103">
        <v>1</v>
      </c>
    </row>
    <row r="104" spans="1:2" ht="12.75">
      <c r="A104">
        <v>4</v>
      </c>
      <c r="B104">
        <v>1</v>
      </c>
    </row>
    <row r="105" spans="1:2" ht="12.75">
      <c r="A105">
        <v>5</v>
      </c>
      <c r="B105">
        <v>1</v>
      </c>
    </row>
    <row r="106" spans="1:2" ht="12.75">
      <c r="A106">
        <v>6</v>
      </c>
      <c r="B106">
        <v>1</v>
      </c>
    </row>
    <row r="107" spans="1:2" ht="12.75">
      <c r="A107">
        <v>7</v>
      </c>
      <c r="B107">
        <v>1</v>
      </c>
    </row>
    <row r="108" spans="1:2" ht="12.75">
      <c r="A108">
        <v>8</v>
      </c>
      <c r="B108">
        <v>1</v>
      </c>
    </row>
    <row r="109" spans="1:2" ht="12.75">
      <c r="A109">
        <v>9</v>
      </c>
      <c r="B109">
        <v>1</v>
      </c>
    </row>
    <row r="110" spans="1:2" ht="12.75">
      <c r="A110">
        <v>10</v>
      </c>
      <c r="B110">
        <v>1</v>
      </c>
    </row>
    <row r="111" spans="1:2" ht="12.75">
      <c r="A111">
        <v>11</v>
      </c>
      <c r="B111">
        <v>1</v>
      </c>
    </row>
    <row r="112" spans="1:2" ht="12.75">
      <c r="A112">
        <v>12</v>
      </c>
      <c r="B112">
        <v>2</v>
      </c>
    </row>
    <row r="113" spans="1:2" ht="12.75">
      <c r="A113">
        <v>13</v>
      </c>
      <c r="B113">
        <v>2</v>
      </c>
    </row>
    <row r="114" spans="1:2" ht="12.75">
      <c r="A114">
        <v>14</v>
      </c>
      <c r="B114">
        <v>2</v>
      </c>
    </row>
    <row r="115" spans="1:2" ht="12.75">
      <c r="A115">
        <v>15</v>
      </c>
      <c r="B115">
        <v>2</v>
      </c>
    </row>
    <row r="116" spans="1:2" ht="12.75">
      <c r="A116">
        <v>16</v>
      </c>
      <c r="B116">
        <v>2</v>
      </c>
    </row>
    <row r="117" spans="1:2" ht="12.75">
      <c r="A117">
        <v>17</v>
      </c>
      <c r="B117">
        <v>2</v>
      </c>
    </row>
    <row r="118" spans="1:2" ht="12.75">
      <c r="A118">
        <v>18</v>
      </c>
      <c r="B118">
        <v>2</v>
      </c>
    </row>
    <row r="119" spans="1:2" ht="12.75">
      <c r="A119">
        <v>19</v>
      </c>
      <c r="B119">
        <v>2</v>
      </c>
    </row>
    <row r="120" spans="1:2" ht="12.75">
      <c r="A120">
        <v>20</v>
      </c>
      <c r="B120">
        <v>2</v>
      </c>
    </row>
    <row r="121" spans="1:2" ht="12.75">
      <c r="A121">
        <v>21</v>
      </c>
      <c r="B121">
        <v>2</v>
      </c>
    </row>
    <row r="122" spans="1:2" ht="12.75">
      <c r="A122">
        <v>22</v>
      </c>
      <c r="B122">
        <v>2</v>
      </c>
    </row>
    <row r="123" spans="1:2" ht="12.75">
      <c r="A123">
        <v>23</v>
      </c>
      <c r="B123">
        <v>3</v>
      </c>
    </row>
    <row r="124" spans="1:2" ht="12.75">
      <c r="A124">
        <v>24</v>
      </c>
      <c r="B124">
        <v>3</v>
      </c>
    </row>
    <row r="125" spans="1:2" ht="12.75">
      <c r="A125">
        <v>25</v>
      </c>
      <c r="B125">
        <v>3</v>
      </c>
    </row>
    <row r="126" spans="1:2" ht="12.75">
      <c r="A126">
        <v>26</v>
      </c>
      <c r="B126">
        <v>3</v>
      </c>
    </row>
    <row r="127" spans="1:2" ht="12.75">
      <c r="A127">
        <v>27</v>
      </c>
      <c r="B127">
        <v>3</v>
      </c>
    </row>
    <row r="128" spans="1:2" ht="12.75">
      <c r="A128">
        <v>28</v>
      </c>
      <c r="B128">
        <v>3</v>
      </c>
    </row>
    <row r="129" spans="1:2" ht="12.75">
      <c r="A129">
        <v>29</v>
      </c>
      <c r="B129">
        <v>3</v>
      </c>
    </row>
    <row r="130" spans="1:2" ht="12.75">
      <c r="A130">
        <v>30</v>
      </c>
      <c r="B130">
        <v>3</v>
      </c>
    </row>
    <row r="131" spans="1:2" ht="12.75">
      <c r="A131">
        <v>31</v>
      </c>
      <c r="B131">
        <v>3</v>
      </c>
    </row>
    <row r="132" spans="1:2" ht="12.75">
      <c r="A132">
        <v>32</v>
      </c>
      <c r="B132">
        <v>3</v>
      </c>
    </row>
    <row r="133" spans="1:2" ht="12.75">
      <c r="A133">
        <v>33</v>
      </c>
      <c r="B133">
        <v>3</v>
      </c>
    </row>
    <row r="134" spans="1:2" ht="12.75">
      <c r="A134">
        <v>34</v>
      </c>
      <c r="B134">
        <v>4</v>
      </c>
    </row>
    <row r="135" spans="1:2" ht="12.75">
      <c r="A135">
        <v>35</v>
      </c>
      <c r="B135">
        <v>4</v>
      </c>
    </row>
    <row r="136" spans="1:2" ht="12.75">
      <c r="A136">
        <v>36</v>
      </c>
      <c r="B136">
        <v>4</v>
      </c>
    </row>
    <row r="137" spans="1:2" ht="12.75">
      <c r="A137">
        <v>37</v>
      </c>
      <c r="B137">
        <v>4</v>
      </c>
    </row>
    <row r="138" spans="1:2" ht="12.75">
      <c r="A138">
        <v>38</v>
      </c>
      <c r="B138">
        <v>4</v>
      </c>
    </row>
    <row r="139" spans="1:2" ht="12.75">
      <c r="A139">
        <v>39</v>
      </c>
      <c r="B139">
        <v>4</v>
      </c>
    </row>
    <row r="140" spans="1:2" ht="12.75">
      <c r="A140">
        <v>40</v>
      </c>
      <c r="B140">
        <v>4</v>
      </c>
    </row>
    <row r="141" spans="1:2" ht="12.75">
      <c r="A141">
        <v>41</v>
      </c>
      <c r="B141">
        <v>4</v>
      </c>
    </row>
    <row r="142" spans="1:2" ht="12.75">
      <c r="A142">
        <v>42</v>
      </c>
      <c r="B142">
        <v>4</v>
      </c>
    </row>
    <row r="143" spans="1:2" ht="12.75">
      <c r="A143">
        <v>43</v>
      </c>
      <c r="B143">
        <v>4</v>
      </c>
    </row>
    <row r="144" spans="1:2" ht="12.75">
      <c r="A144">
        <v>44</v>
      </c>
      <c r="B144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 Lid</dc:creator>
  <cp:keywords/>
  <dc:description/>
  <cp:lastModifiedBy>Tore Lid</cp:lastModifiedBy>
  <cp:lastPrinted>2006-03-14T12:24:06Z</cp:lastPrinted>
  <dcterms:created xsi:type="dcterms:W3CDTF">2003-03-31T19:17:39Z</dcterms:created>
  <dcterms:modified xsi:type="dcterms:W3CDTF">2007-09-04T10:21:41Z</dcterms:modified>
  <cp:category/>
  <cp:version/>
  <cp:contentType/>
  <cp:contentStatus/>
</cp:coreProperties>
</file>