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3"/>
  </bookViews>
  <sheets>
    <sheet name="BILAG B1" sheetId="1" r:id="rId1"/>
    <sheet name="BILAG B2" sheetId="2" r:id="rId2"/>
    <sheet name="BILAG B14" sheetId="3" r:id="rId3"/>
    <sheet name="BILAG B15" sheetId="4" r:id="rId4"/>
  </sheets>
  <definedNames>
    <definedName name="basis">#REF!</definedName>
  </definedNames>
  <calcPr fullCalcOnLoad="1"/>
</workbook>
</file>

<file path=xl/sharedStrings.xml><?xml version="1.0" encoding="utf-8"?>
<sst xmlns="http://schemas.openxmlformats.org/spreadsheetml/2006/main" count="315" uniqueCount="95">
  <si>
    <t>Bilag B1: Excelark for beregning av molstroemmer</t>
  </si>
  <si>
    <t>Reaksjon</t>
  </si>
  <si>
    <t>N2 + 3H2 =2 NH3</t>
  </si>
  <si>
    <t>Basis:</t>
  </si>
  <si>
    <t>kmol/h</t>
  </si>
  <si>
    <t>Nitrogen inn:</t>
  </si>
  <si>
    <t>Hydrogen inn:</t>
  </si>
  <si>
    <t>Ammoniakk inn:</t>
  </si>
  <si>
    <t>Inert inn:</t>
  </si>
  <si>
    <t>N2</t>
  </si>
  <si>
    <t>Omsetningsgrad</t>
  </si>
  <si>
    <t>H2</t>
  </si>
  <si>
    <t>NH3</t>
  </si>
  <si>
    <t>purge</t>
  </si>
  <si>
    <t>av føde</t>
  </si>
  <si>
    <t>Reaktor</t>
  </si>
  <si>
    <t>Tilbakeløp</t>
  </si>
  <si>
    <t>Inert</t>
  </si>
  <si>
    <t>Splittforhold</t>
  </si>
  <si>
    <t>nitrogen omsetning</t>
  </si>
  <si>
    <t>Kondensator</t>
  </si>
  <si>
    <t>Fraksjon føde</t>
  </si>
  <si>
    <t>Splittforhold 47/46</t>
  </si>
  <si>
    <t>Molbrøk</t>
  </si>
  <si>
    <t>Sum molbroek</t>
  </si>
  <si>
    <t>Molstroem [kmol/h]</t>
  </si>
  <si>
    <t>Total</t>
  </si>
  <si>
    <t>Tall fra flytskjema:</t>
  </si>
  <si>
    <t>CH4</t>
  </si>
  <si>
    <t>Ar</t>
  </si>
  <si>
    <t>TOTAL</t>
  </si>
  <si>
    <t>Molstrøm [kmol/h]</t>
  </si>
  <si>
    <t>Ch4</t>
  </si>
  <si>
    <t>H20</t>
  </si>
  <si>
    <t>Bilag B2: Tabell over data hentet fra Excel-simuleringer av massebalansene</t>
  </si>
  <si>
    <t>Startverdier</t>
  </si>
  <si>
    <t>Purge 2%</t>
  </si>
  <si>
    <t>Purge 5%</t>
  </si>
  <si>
    <t>Omsetningsgrad +10%</t>
  </si>
  <si>
    <t>Omsetning -10%</t>
  </si>
  <si>
    <t>Foede +10%</t>
  </si>
  <si>
    <t>Foede -10%</t>
  </si>
  <si>
    <t>Produkt +10%</t>
  </si>
  <si>
    <t>Produkt -10%</t>
  </si>
  <si>
    <t>BILAG B14: Excelark for oekonomiske beregninger</t>
  </si>
  <si>
    <t>Prosessluft inn:</t>
  </si>
  <si>
    <t>Strøm 10</t>
  </si>
  <si>
    <t>Beregnede nøkkeldata:</t>
  </si>
  <si>
    <t>Mengde LPG-føde</t>
  </si>
  <si>
    <t>Enhetspris LPG</t>
  </si>
  <si>
    <t>Enhetspris NH3</t>
  </si>
  <si>
    <t>N2, molbrøk</t>
  </si>
  <si>
    <t xml:space="preserve">Utgangsverdier, kmol/h </t>
  </si>
  <si>
    <t xml:space="preserve">                      , NOK/tonn</t>
  </si>
  <si>
    <t>Breakeven</t>
  </si>
  <si>
    <t>Antar følgende forhold mellom innstrømmer:</t>
  </si>
  <si>
    <t>(strøm 10,[kmol/h]):(strøm 1, [kmol/h])=</t>
  </si>
  <si>
    <t>Diverse kostnader:</t>
  </si>
  <si>
    <t>Driftskost</t>
  </si>
  <si>
    <t>Ord.vedlikehold</t>
  </si>
  <si>
    <t>Katalysator</t>
  </si>
  <si>
    <t>Steam</t>
  </si>
  <si>
    <t>Elkraft</t>
  </si>
  <si>
    <t>Trykkluft</t>
  </si>
  <si>
    <t>Kjoelevann</t>
  </si>
  <si>
    <t>Sum</t>
  </si>
  <si>
    <t>Ammoniakkfabrikk</t>
  </si>
  <si>
    <t>Argonfabrikk</t>
  </si>
  <si>
    <t>Totalt, NOK/mnd</t>
  </si>
  <si>
    <t>Prosess stroemmer inn:</t>
  </si>
  <si>
    <t>1, LPG foede</t>
  </si>
  <si>
    <t>Gass til forbrenning</t>
  </si>
  <si>
    <t>Sum kostnad</t>
  </si>
  <si>
    <t>antar gass til forbrenning</t>
  </si>
  <si>
    <t>er40% av stroem 1</t>
  </si>
  <si>
    <t>molmasse, kg/kmol</t>
  </si>
  <si>
    <t xml:space="preserve"> </t>
  </si>
  <si>
    <t>kg/h</t>
  </si>
  <si>
    <t>Enhetspris, NOK/tonn (gj.sn 3 siste aar)</t>
  </si>
  <si>
    <t>Kostnad pr h, NOK/h</t>
  </si>
  <si>
    <t>Kostnad pr mnd, NOK/mnd</t>
  </si>
  <si>
    <t xml:space="preserve">antar 8000 driftstimer </t>
  </si>
  <si>
    <t>pr aar</t>
  </si>
  <si>
    <t>Prosess stroemmer ut:</t>
  </si>
  <si>
    <t>67, toerr NH3 prod.</t>
  </si>
  <si>
    <t>64, Argon biprod.</t>
  </si>
  <si>
    <t>CO2 biprod.</t>
  </si>
  <si>
    <t>Sum verdi</t>
  </si>
  <si>
    <t xml:space="preserve">antar forholdstall mellom </t>
  </si>
  <si>
    <r>
      <t>CO2-prod og strøm</t>
    </r>
    <r>
      <rPr>
        <b/>
        <sz val="7"/>
        <rFont val="Arial"/>
        <family val="2"/>
      </rPr>
      <t xml:space="preserve"> 1</t>
    </r>
    <r>
      <rPr>
        <sz val="7"/>
        <rFont val="Arial"/>
        <family val="2"/>
      </rPr>
      <t>=1,8</t>
    </r>
  </si>
  <si>
    <t>Verdi pr h, NOK/h</t>
  </si>
  <si>
    <t>Verdi pr mnd, NOK/mnd</t>
  </si>
  <si>
    <t>Verdiskapning pr mnd:</t>
  </si>
  <si>
    <t>NOK/mnd</t>
  </si>
  <si>
    <t>BILAG B15: Excelark som viser formler for økonomiske beregninger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</si>
</sst>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\ %"/>
    <numFmt numFmtId="166" formatCode="0.0%"/>
    <numFmt numFmtId="167" formatCode="0.000"/>
    <numFmt numFmtId="168" formatCode="0.0000"/>
    <numFmt numFmtId="169" formatCode="_ * #,##0.0_ ;_ * \-#,##0.0_ ;_ * &quot;-&quot;?_ ;_ @_ "/>
    <numFmt numFmtId="170" formatCode="_(* #,##0.00_);_(* \(#,##0.00\);_(* &quot;-&quot;??_);_(@_)"/>
    <numFmt numFmtId="171" formatCode="_(* #,##0.0_);_(* \(#,##0.0\);_(* &quot;-&quot;??_);_(@_)"/>
  </numFmts>
  <fonts count="1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u val="single"/>
      <sz val="8"/>
      <color indexed="5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0" borderId="0" xfId="0" applyFont="1" applyAlignment="1">
      <alignment/>
    </xf>
    <xf numFmtId="0" fontId="4" fillId="2" borderId="4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10" fontId="3" fillId="2" borderId="0" xfId="19" applyNumberFormat="1" applyFont="1" applyFill="1" applyBorder="1" applyAlignment="1">
      <alignment/>
    </xf>
    <xf numFmtId="0" fontId="3" fillId="2" borderId="5" xfId="0" applyFont="1" applyFill="1" applyBorder="1" applyAlignment="1">
      <alignment/>
    </xf>
    <xf numFmtId="1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4" fillId="2" borderId="5" xfId="0" applyFont="1" applyFill="1" applyBorder="1" applyAlignment="1">
      <alignment/>
    </xf>
    <xf numFmtId="165" fontId="4" fillId="2" borderId="0" xfId="0" applyNumberFormat="1" applyFont="1" applyFill="1" applyBorder="1" applyAlignment="1">
      <alignment/>
    </xf>
    <xf numFmtId="166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167" fontId="3" fillId="0" borderId="0" xfId="0" applyNumberFormat="1" applyFont="1" applyBorder="1" applyAlignment="1">
      <alignment/>
    </xf>
    <xf numFmtId="0" fontId="4" fillId="2" borderId="4" xfId="0" applyFont="1" applyFill="1" applyBorder="1" applyAlignment="1">
      <alignment/>
    </xf>
    <xf numFmtId="164" fontId="4" fillId="2" borderId="0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165" fontId="3" fillId="2" borderId="0" xfId="19" applyNumberFormat="1" applyFont="1" applyFill="1" applyBorder="1" applyAlignment="1">
      <alignment/>
    </xf>
    <xf numFmtId="165" fontId="7" fillId="2" borderId="0" xfId="19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67" fontId="4" fillId="2" borderId="0" xfId="0" applyNumberFormat="1" applyFont="1" applyFill="1" applyBorder="1" applyAlignment="1">
      <alignment/>
    </xf>
    <xf numFmtId="10" fontId="4" fillId="2" borderId="0" xfId="19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4" xfId="0" applyFont="1" applyFill="1" applyBorder="1" applyAlignment="1">
      <alignment horizontal="right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2" fontId="4" fillId="2" borderId="0" xfId="0" applyNumberFormat="1" applyFont="1" applyFill="1" applyBorder="1" applyAlignment="1">
      <alignment horizontal="left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4" fillId="2" borderId="7" xfId="0" applyFont="1" applyFill="1" applyBorder="1" applyAlignment="1">
      <alignment horizontal="right"/>
    </xf>
    <xf numFmtId="0" fontId="3" fillId="0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10" fontId="3" fillId="0" borderId="0" xfId="19" applyNumberFormat="1" applyFont="1" applyBorder="1" applyAlignment="1">
      <alignment/>
    </xf>
    <xf numFmtId="10" fontId="3" fillId="0" borderId="13" xfId="19" applyNumberFormat="1" applyFont="1" applyBorder="1" applyAlignment="1">
      <alignment/>
    </xf>
    <xf numFmtId="9" fontId="3" fillId="0" borderId="0" xfId="19" applyFont="1" applyBorder="1" applyAlignment="1">
      <alignment/>
    </xf>
    <xf numFmtId="9" fontId="3" fillId="0" borderId="13" xfId="19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168" fontId="3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0" fontId="1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" fontId="11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69" fontId="11" fillId="0" borderId="0" xfId="0" applyNumberFormat="1" applyFont="1" applyAlignment="1">
      <alignment/>
    </xf>
    <xf numFmtId="43" fontId="11" fillId="0" borderId="0" xfId="15" applyFont="1" applyAlignment="1">
      <alignment/>
    </xf>
    <xf numFmtId="171" fontId="11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18</xdr:row>
      <xdr:rowOff>152400</xdr:rowOff>
    </xdr:from>
    <xdr:to>
      <xdr:col>12</xdr:col>
      <xdr:colOff>28575</xdr:colOff>
      <xdr:row>18</xdr:row>
      <xdr:rowOff>152400</xdr:rowOff>
    </xdr:to>
    <xdr:sp>
      <xdr:nvSpPr>
        <xdr:cNvPr id="1" name="Line 1"/>
        <xdr:cNvSpPr>
          <a:spLocks/>
        </xdr:cNvSpPr>
      </xdr:nvSpPr>
      <xdr:spPr>
        <a:xfrm>
          <a:off x="6657975" y="3162300"/>
          <a:ext cx="14859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11</xdr:row>
      <xdr:rowOff>28575</xdr:rowOff>
    </xdr:from>
    <xdr:to>
      <xdr:col>9</xdr:col>
      <xdr:colOff>9525</xdr:colOff>
      <xdr:row>17</xdr:row>
      <xdr:rowOff>142875</xdr:rowOff>
    </xdr:to>
    <xdr:sp>
      <xdr:nvSpPr>
        <xdr:cNvPr id="2" name="Line 2"/>
        <xdr:cNvSpPr>
          <a:spLocks/>
        </xdr:cNvSpPr>
      </xdr:nvSpPr>
      <xdr:spPr>
        <a:xfrm flipV="1">
          <a:off x="5876925" y="1847850"/>
          <a:ext cx="0" cy="10953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3295650" y="1819275"/>
          <a:ext cx="25717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19</xdr:row>
      <xdr:rowOff>9525</xdr:rowOff>
    </xdr:to>
    <xdr:sp>
      <xdr:nvSpPr>
        <xdr:cNvPr id="4" name="Line 4"/>
        <xdr:cNvSpPr>
          <a:spLocks/>
        </xdr:cNvSpPr>
      </xdr:nvSpPr>
      <xdr:spPr>
        <a:xfrm flipH="1">
          <a:off x="2019300" y="2019300"/>
          <a:ext cx="0" cy="12287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11</xdr:row>
      <xdr:rowOff>0</xdr:rowOff>
    </xdr:from>
    <xdr:to>
      <xdr:col>12</xdr:col>
      <xdr:colOff>219075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600700" y="1819275"/>
          <a:ext cx="27336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18</xdr:row>
      <xdr:rowOff>152400</xdr:rowOff>
    </xdr:from>
    <xdr:to>
      <xdr:col>12</xdr:col>
      <xdr:colOff>28575</xdr:colOff>
      <xdr:row>18</xdr:row>
      <xdr:rowOff>152400</xdr:rowOff>
    </xdr:to>
    <xdr:sp>
      <xdr:nvSpPr>
        <xdr:cNvPr id="6" name="Line 6"/>
        <xdr:cNvSpPr>
          <a:spLocks/>
        </xdr:cNvSpPr>
      </xdr:nvSpPr>
      <xdr:spPr>
        <a:xfrm>
          <a:off x="6657975" y="3162300"/>
          <a:ext cx="14859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>
          <a:off x="342900" y="3238500"/>
          <a:ext cx="45243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11</xdr:row>
      <xdr:rowOff>28575</xdr:rowOff>
    </xdr:from>
    <xdr:to>
      <xdr:col>9</xdr:col>
      <xdr:colOff>9525</xdr:colOff>
      <xdr:row>17</xdr:row>
      <xdr:rowOff>142875</xdr:rowOff>
    </xdr:to>
    <xdr:sp>
      <xdr:nvSpPr>
        <xdr:cNvPr id="8" name="Line 8"/>
        <xdr:cNvSpPr>
          <a:spLocks/>
        </xdr:cNvSpPr>
      </xdr:nvSpPr>
      <xdr:spPr>
        <a:xfrm flipV="1">
          <a:off x="5876925" y="1847850"/>
          <a:ext cx="0" cy="10953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3295650" y="1819275"/>
          <a:ext cx="25717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19</xdr:row>
      <xdr:rowOff>9525</xdr:rowOff>
    </xdr:to>
    <xdr:sp>
      <xdr:nvSpPr>
        <xdr:cNvPr id="10" name="Line 10"/>
        <xdr:cNvSpPr>
          <a:spLocks/>
        </xdr:cNvSpPr>
      </xdr:nvSpPr>
      <xdr:spPr>
        <a:xfrm flipH="1">
          <a:off x="2019300" y="2019300"/>
          <a:ext cx="0" cy="12287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11</xdr:row>
      <xdr:rowOff>0</xdr:rowOff>
    </xdr:from>
    <xdr:to>
      <xdr:col>12</xdr:col>
      <xdr:colOff>219075</xdr:colOff>
      <xdr:row>11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5600700" y="1819275"/>
          <a:ext cx="27336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76200</xdr:colOff>
      <xdr:row>2</xdr:row>
      <xdr:rowOff>104775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124200" y="46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</xdr:row>
      <xdr:rowOff>104775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124200" y="46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selection activeCell="B4" sqref="B4"/>
    </sheetView>
  </sheetViews>
  <sheetFormatPr defaultColWidth="9.140625" defaultRowHeight="12.75"/>
  <cols>
    <col min="1" max="1" width="15.140625" style="2" bestFit="1" customWidth="1"/>
    <col min="2" max="2" width="7.00390625" style="2" bestFit="1" customWidth="1"/>
    <col min="3" max="3" width="8.140625" style="2" bestFit="1" customWidth="1"/>
    <col min="4" max="4" width="11.7109375" style="2" bestFit="1" customWidth="1"/>
    <col min="5" max="5" width="7.421875" style="2" bestFit="1" customWidth="1"/>
    <col min="6" max="6" width="8.57421875" style="2" bestFit="1" customWidth="1"/>
    <col min="7" max="7" width="7.421875" style="2" bestFit="1" customWidth="1"/>
    <col min="8" max="8" width="7.57421875" style="2" bestFit="1" customWidth="1"/>
    <col min="9" max="9" width="15.00390625" style="2" bestFit="1" customWidth="1"/>
    <col min="10" max="10" width="11.7109375" style="2" customWidth="1"/>
    <col min="11" max="11" width="7.421875" style="2" bestFit="1" customWidth="1"/>
    <col min="12" max="12" width="14.57421875" style="2" bestFit="1" customWidth="1"/>
    <col min="13" max="13" width="9.00390625" style="2" customWidth="1"/>
    <col min="14" max="16384" width="11.421875" style="2" customWidth="1"/>
  </cols>
  <sheetData>
    <row r="1" spans="1:9" s="1" customFormat="1" ht="15.75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ht="12" thickBot="1"/>
    <row r="3" spans="1:16" ht="12.75">
      <c r="A3" s="3"/>
      <c r="B3" s="4"/>
      <c r="C3" s="4"/>
      <c r="D3" s="5"/>
      <c r="E3" s="4"/>
      <c r="F3" s="5"/>
      <c r="G3" s="5"/>
      <c r="H3" s="5" t="s">
        <v>1</v>
      </c>
      <c r="I3" s="5" t="s">
        <v>2</v>
      </c>
      <c r="J3" s="4"/>
      <c r="K3" s="4"/>
      <c r="L3" s="4"/>
      <c r="M3" s="6"/>
      <c r="P3" s="7"/>
    </row>
    <row r="4" spans="1:16" ht="12.75">
      <c r="A4" s="8" t="s">
        <v>3</v>
      </c>
      <c r="B4" s="9">
        <v>7403.4</v>
      </c>
      <c r="C4" s="10" t="s">
        <v>4</v>
      </c>
      <c r="D4" s="11"/>
      <c r="E4" s="12"/>
      <c r="F4" s="11"/>
      <c r="G4" s="11"/>
      <c r="H4" s="11"/>
      <c r="I4" s="11"/>
      <c r="J4" s="11"/>
      <c r="K4" s="11"/>
      <c r="L4" s="11"/>
      <c r="M4" s="13"/>
      <c r="P4" s="7"/>
    </row>
    <row r="5" spans="1:16" ht="12.75">
      <c r="A5" s="8" t="s">
        <v>5</v>
      </c>
      <c r="B5" s="14">
        <v>0.2486</v>
      </c>
      <c r="C5" s="11"/>
      <c r="D5" s="10"/>
      <c r="E5" s="12"/>
      <c r="F5" s="11"/>
      <c r="G5" s="11"/>
      <c r="H5" s="11"/>
      <c r="I5" s="11"/>
      <c r="J5" s="11"/>
      <c r="K5" s="11"/>
      <c r="L5" s="11"/>
      <c r="M5" s="13"/>
      <c r="P5" s="7"/>
    </row>
    <row r="6" spans="1:16" ht="12.75">
      <c r="A6" s="8" t="s">
        <v>6</v>
      </c>
      <c r="B6" s="14">
        <v>0.7451</v>
      </c>
      <c r="C6" s="11"/>
      <c r="D6" s="10"/>
      <c r="E6" s="12"/>
      <c r="F6" s="11"/>
      <c r="G6" s="11"/>
      <c r="H6" s="11"/>
      <c r="I6" s="11"/>
      <c r="J6" s="11"/>
      <c r="K6" s="11"/>
      <c r="L6" s="11"/>
      <c r="M6" s="13"/>
      <c r="P6" s="7"/>
    </row>
    <row r="7" spans="1:16" ht="12.75">
      <c r="A7" s="8" t="s">
        <v>7</v>
      </c>
      <c r="B7" s="15">
        <v>0</v>
      </c>
      <c r="C7" s="11"/>
      <c r="D7" s="11"/>
      <c r="E7" s="11"/>
      <c r="F7" s="11"/>
      <c r="G7" s="11"/>
      <c r="H7" s="16">
        <v>49</v>
      </c>
      <c r="I7" s="11"/>
      <c r="J7" s="11"/>
      <c r="K7" s="11"/>
      <c r="L7" s="16">
        <v>48</v>
      </c>
      <c r="M7" s="13"/>
      <c r="P7" s="7"/>
    </row>
    <row r="8" spans="1:16" ht="12.75">
      <c r="A8" s="8" t="s">
        <v>8</v>
      </c>
      <c r="B8" s="14">
        <v>0.0063</v>
      </c>
      <c r="C8" s="11"/>
      <c r="D8" s="10"/>
      <c r="E8" s="10"/>
      <c r="F8" s="10"/>
      <c r="G8" s="9" t="s">
        <v>9</v>
      </c>
      <c r="H8" s="17">
        <v>7422.257603092254</v>
      </c>
      <c r="I8" s="10"/>
      <c r="J8" s="10"/>
      <c r="K8" s="9" t="s">
        <v>9</v>
      </c>
      <c r="L8" s="17">
        <v>52.16960386745972</v>
      </c>
      <c r="M8" s="18"/>
      <c r="P8" s="7"/>
    </row>
    <row r="9" spans="1:16" ht="12.75">
      <c r="A9" s="8" t="s">
        <v>10</v>
      </c>
      <c r="B9" s="19">
        <v>0.239</v>
      </c>
      <c r="C9" s="11"/>
      <c r="D9" s="10"/>
      <c r="E9" s="10"/>
      <c r="F9" s="10"/>
      <c r="G9" s="9" t="s">
        <v>11</v>
      </c>
      <c r="H9" s="17">
        <v>22244.244347690506</v>
      </c>
      <c r="I9" s="10"/>
      <c r="J9" s="10"/>
      <c r="K9" s="9" t="s">
        <v>11</v>
      </c>
      <c r="L9" s="17">
        <v>156.350463431304</v>
      </c>
      <c r="M9" s="18"/>
      <c r="P9" s="7"/>
    </row>
    <row r="10" spans="1:16" ht="13.5" thickBot="1">
      <c r="A10" s="8"/>
      <c r="B10" s="19"/>
      <c r="C10" s="10"/>
      <c r="D10" s="11"/>
      <c r="E10" s="10"/>
      <c r="F10" s="10"/>
      <c r="G10" s="9" t="s">
        <v>12</v>
      </c>
      <c r="H10" s="17">
        <v>2034.3895568122095</v>
      </c>
      <c r="I10" s="10"/>
      <c r="J10" s="10"/>
      <c r="K10" s="9" t="s">
        <v>12</v>
      </c>
      <c r="L10" s="17">
        <v>14.29932817836621</v>
      </c>
      <c r="M10" s="18"/>
      <c r="P10" s="7"/>
    </row>
    <row r="11" spans="1:16" ht="12.75">
      <c r="A11" s="8" t="s">
        <v>13</v>
      </c>
      <c r="B11" s="20">
        <v>0.034</v>
      </c>
      <c r="C11" s="10" t="s">
        <v>14</v>
      </c>
      <c r="D11" s="71" t="s">
        <v>15</v>
      </c>
      <c r="E11" s="72"/>
      <c r="F11" s="21" t="s">
        <v>16</v>
      </c>
      <c r="G11" s="9" t="s">
        <v>17</v>
      </c>
      <c r="H11" s="17">
        <v>4111.111793474013</v>
      </c>
      <c r="I11" s="22" t="s">
        <v>18</v>
      </c>
      <c r="J11" s="23">
        <v>0.006979746062532081</v>
      </c>
      <c r="K11" s="9" t="s">
        <v>17</v>
      </c>
      <c r="L11" s="17">
        <v>28.896204522870065</v>
      </c>
      <c r="M11" s="18"/>
      <c r="P11" s="7"/>
    </row>
    <row r="12" spans="1:16" ht="13.5" thickBot="1">
      <c r="A12" s="24"/>
      <c r="B12" s="10"/>
      <c r="C12" s="11"/>
      <c r="D12" s="73"/>
      <c r="E12" s="74"/>
      <c r="F12" s="10"/>
      <c r="G12" s="10"/>
      <c r="H12" s="25">
        <v>35812.00330106898</v>
      </c>
      <c r="I12" s="10"/>
      <c r="J12" s="10"/>
      <c r="K12" s="10"/>
      <c r="L12" s="25">
        <v>251.7156</v>
      </c>
      <c r="M12" s="18"/>
      <c r="P12" s="7"/>
    </row>
    <row r="13" spans="1:16" ht="12.75">
      <c r="A13" s="26"/>
      <c r="B13" s="11"/>
      <c r="C13" s="11"/>
      <c r="D13" s="11"/>
      <c r="E13" s="11"/>
      <c r="F13" s="11"/>
      <c r="G13" s="11"/>
      <c r="H13" s="27">
        <v>0.11479703491905177</v>
      </c>
      <c r="I13" s="11"/>
      <c r="J13" s="11"/>
      <c r="K13" s="11"/>
      <c r="L13" s="28">
        <v>0.034</v>
      </c>
      <c r="M13" s="13"/>
      <c r="P13" s="7"/>
    </row>
    <row r="14" spans="1:16" ht="12.75">
      <c r="A14" s="26"/>
      <c r="B14" s="11"/>
      <c r="C14" s="11"/>
      <c r="D14" s="16">
        <v>46</v>
      </c>
      <c r="E14" s="11"/>
      <c r="F14" s="11"/>
      <c r="G14" s="9" t="s">
        <v>9</v>
      </c>
      <c r="H14" s="29">
        <v>0.20725614092833228</v>
      </c>
      <c r="I14" s="11"/>
      <c r="J14" s="11"/>
      <c r="K14" s="11"/>
      <c r="L14" s="27">
        <v>0.11479703491905176</v>
      </c>
      <c r="M14" s="13"/>
      <c r="P14" s="7"/>
    </row>
    <row r="15" spans="1:16" ht="12.75">
      <c r="A15" s="24"/>
      <c r="B15" s="16">
        <v>43</v>
      </c>
      <c r="C15" s="9" t="s">
        <v>9</v>
      </c>
      <c r="D15" s="17">
        <v>5648.338035953205</v>
      </c>
      <c r="E15" s="12">
        <v>0.23900000000000005</v>
      </c>
      <c r="F15" s="11"/>
      <c r="G15" s="9" t="s">
        <v>11</v>
      </c>
      <c r="H15" s="29">
        <v>0.6211393470698836</v>
      </c>
      <c r="I15" s="9" t="s">
        <v>9</v>
      </c>
      <c r="J15" s="17">
        <v>7474.427206959714</v>
      </c>
      <c r="K15" s="10"/>
      <c r="L15" s="10"/>
      <c r="M15" s="18"/>
      <c r="P15" s="7"/>
    </row>
    <row r="16" spans="1:16" ht="12.75">
      <c r="A16" s="8" t="s">
        <v>9</v>
      </c>
      <c r="B16" s="17">
        <v>1840.4852399999997</v>
      </c>
      <c r="C16" s="9" t="s">
        <v>11</v>
      </c>
      <c r="D16" s="17">
        <v>16922.48564627336</v>
      </c>
      <c r="E16" s="12">
        <v>0.23924205373016755</v>
      </c>
      <c r="F16" s="11"/>
      <c r="G16" s="9" t="s">
        <v>12</v>
      </c>
      <c r="H16" s="29">
        <v>0.056807477082732295</v>
      </c>
      <c r="I16" s="9" t="s">
        <v>11</v>
      </c>
      <c r="J16" s="17">
        <v>22400.59481112181</v>
      </c>
      <c r="K16" s="10"/>
      <c r="L16" s="30"/>
      <c r="M16" s="18"/>
      <c r="P16" s="7"/>
    </row>
    <row r="17" spans="1:16" ht="12.75" customHeight="1">
      <c r="A17" s="8" t="s">
        <v>11</v>
      </c>
      <c r="B17" s="17">
        <v>5516.27334</v>
      </c>
      <c r="C17" s="9" t="s">
        <v>12</v>
      </c>
      <c r="D17" s="17">
        <v>5582.228691090307</v>
      </c>
      <c r="E17" s="11"/>
      <c r="F17" s="11"/>
      <c r="G17" s="9" t="s">
        <v>17</v>
      </c>
      <c r="H17" s="29">
        <v>0.11479703491905176</v>
      </c>
      <c r="I17" s="9" t="s">
        <v>12</v>
      </c>
      <c r="J17" s="17">
        <v>2048.688884990576</v>
      </c>
      <c r="K17" s="28">
        <v>0.11479703491905176</v>
      </c>
      <c r="L17" s="10"/>
      <c r="M17" s="18"/>
      <c r="P17" s="7"/>
    </row>
    <row r="18" spans="1:16" ht="16.5" customHeight="1" thickBot="1">
      <c r="A18" s="8" t="s">
        <v>12</v>
      </c>
      <c r="B18" s="17">
        <v>0</v>
      </c>
      <c r="C18" s="9" t="s">
        <v>17</v>
      </c>
      <c r="D18" s="17">
        <v>4111.111793474013</v>
      </c>
      <c r="E18" s="11"/>
      <c r="F18" s="11"/>
      <c r="G18" s="10"/>
      <c r="H18" s="10"/>
      <c r="I18" s="9" t="s">
        <v>17</v>
      </c>
      <c r="J18" s="17">
        <v>4140.007997996883</v>
      </c>
      <c r="K18" s="31">
        <v>0.9638325418676268</v>
      </c>
      <c r="L18" s="32" t="s">
        <v>19</v>
      </c>
      <c r="M18" s="18"/>
      <c r="P18" s="7"/>
    </row>
    <row r="19" spans="1:16" ht="18" customHeight="1">
      <c r="A19" s="8" t="s">
        <v>17</v>
      </c>
      <c r="B19" s="17">
        <v>46.64142</v>
      </c>
      <c r="C19" s="11"/>
      <c r="D19" s="25">
        <v>32264.164166790884</v>
      </c>
      <c r="E19" s="11"/>
      <c r="F19" s="11"/>
      <c r="G19" s="21"/>
      <c r="H19" s="21"/>
      <c r="I19" s="71" t="s">
        <v>20</v>
      </c>
      <c r="J19" s="72"/>
      <c r="K19" s="10"/>
      <c r="L19" s="10"/>
      <c r="M19" s="18"/>
      <c r="P19" s="7"/>
    </row>
    <row r="20" spans="1:16" ht="13.5" thickBot="1">
      <c r="A20" s="26"/>
      <c r="B20" s="25">
        <v>7403.4</v>
      </c>
      <c r="C20" s="11"/>
      <c r="D20" s="10"/>
      <c r="E20" s="11"/>
      <c r="F20" s="16">
        <v>44</v>
      </c>
      <c r="G20" s="10"/>
      <c r="H20" s="10"/>
      <c r="I20" s="73"/>
      <c r="J20" s="74"/>
      <c r="K20" s="21"/>
      <c r="L20" s="16">
        <v>47</v>
      </c>
      <c r="M20" s="18"/>
      <c r="P20" s="7"/>
    </row>
    <row r="21" spans="1:16" ht="12.75">
      <c r="A21" s="33" t="s">
        <v>21</v>
      </c>
      <c r="B21" s="34">
        <v>0.1866361132957597</v>
      </c>
      <c r="C21" s="11"/>
      <c r="D21" s="10"/>
      <c r="E21" s="9" t="s">
        <v>9</v>
      </c>
      <c r="F21" s="35">
        <v>7488.823275953205</v>
      </c>
      <c r="G21" s="11"/>
      <c r="H21" s="11"/>
      <c r="I21" s="10"/>
      <c r="J21" s="10"/>
      <c r="K21" s="9" t="s">
        <v>9</v>
      </c>
      <c r="L21" s="17">
        <v>14.396068993491154</v>
      </c>
      <c r="M21" s="36"/>
      <c r="P21" s="7"/>
    </row>
    <row r="22" spans="1:16" ht="12.75">
      <c r="A22" s="24"/>
      <c r="B22" s="11"/>
      <c r="C22" s="11"/>
      <c r="D22" s="11"/>
      <c r="E22" s="9" t="s">
        <v>11</v>
      </c>
      <c r="F22" s="35">
        <v>22438.75898627336</v>
      </c>
      <c r="G22" s="11"/>
      <c r="H22" s="11"/>
      <c r="I22" s="10" t="s">
        <v>22</v>
      </c>
      <c r="J22" s="10"/>
      <c r="K22" s="9" t="s">
        <v>11</v>
      </c>
      <c r="L22" s="17">
        <v>38.164175151548186</v>
      </c>
      <c r="M22" s="36"/>
      <c r="P22" s="7"/>
    </row>
    <row r="23" spans="1:16" ht="12.75">
      <c r="A23" s="24"/>
      <c r="B23" s="11"/>
      <c r="C23" s="11"/>
      <c r="D23" s="11"/>
      <c r="E23" s="9" t="s">
        <v>12</v>
      </c>
      <c r="F23" s="35">
        <v>5582.228691090307</v>
      </c>
      <c r="G23" s="11"/>
      <c r="H23" s="11"/>
      <c r="I23" s="9" t="s">
        <v>9</v>
      </c>
      <c r="J23" s="37">
        <v>0.0025487265283799</v>
      </c>
      <c r="K23" s="9" t="s">
        <v>12</v>
      </c>
      <c r="L23" s="17">
        <v>3533.539806099731</v>
      </c>
      <c r="M23" s="36"/>
      <c r="P23" s="7"/>
    </row>
    <row r="24" spans="1:16" ht="12.75">
      <c r="A24" s="24"/>
      <c r="B24" s="11"/>
      <c r="C24" s="11"/>
      <c r="D24" s="11"/>
      <c r="E24" s="9" t="s">
        <v>17</v>
      </c>
      <c r="F24" s="35">
        <v>4157.753213474013</v>
      </c>
      <c r="G24" s="11"/>
      <c r="H24" s="11"/>
      <c r="I24" s="9" t="s">
        <v>11</v>
      </c>
      <c r="J24" s="37">
        <v>0.002255234600240458</v>
      </c>
      <c r="K24" s="9" t="s">
        <v>17</v>
      </c>
      <c r="L24" s="17">
        <v>17.74521547712948</v>
      </c>
      <c r="M24" s="36"/>
      <c r="P24" s="7"/>
    </row>
    <row r="25" spans="1:16" ht="12.75">
      <c r="A25" s="24"/>
      <c r="B25" s="11"/>
      <c r="C25" s="11"/>
      <c r="D25" s="11"/>
      <c r="E25" s="11"/>
      <c r="F25" s="25">
        <v>39667.56416679088</v>
      </c>
      <c r="G25" s="10"/>
      <c r="H25" s="38"/>
      <c r="I25" s="9" t="s">
        <v>12</v>
      </c>
      <c r="J25" s="37">
        <v>0.6329980374576106</v>
      </c>
      <c r="K25" s="10"/>
      <c r="L25" s="25">
        <v>3603.8452657218995</v>
      </c>
      <c r="M25" s="36"/>
      <c r="P25" s="7"/>
    </row>
    <row r="26" spans="1:16" ht="13.5" thickBot="1">
      <c r="A26" s="39"/>
      <c r="B26" s="40"/>
      <c r="C26" s="41"/>
      <c r="D26" s="40"/>
      <c r="E26" s="40"/>
      <c r="F26" s="40"/>
      <c r="G26" s="40"/>
      <c r="H26" s="40"/>
      <c r="I26" s="42" t="s">
        <v>17</v>
      </c>
      <c r="J26" s="43">
        <v>0.004316403048269879</v>
      </c>
      <c r="K26" s="40"/>
      <c r="L26" s="40"/>
      <c r="M26" s="44"/>
      <c r="P26" s="7"/>
    </row>
    <row r="27" spans="1:16" ht="12.75">
      <c r="A27" s="2" t="s">
        <v>23</v>
      </c>
      <c r="B27" s="45">
        <v>43</v>
      </c>
      <c r="C27" s="45">
        <v>44</v>
      </c>
      <c r="D27" s="45">
        <v>45</v>
      </c>
      <c r="E27" s="45">
        <v>46</v>
      </c>
      <c r="F27" s="45">
        <v>47</v>
      </c>
      <c r="G27" s="45">
        <v>48</v>
      </c>
      <c r="H27" s="45">
        <v>49</v>
      </c>
      <c r="K27" s="37"/>
      <c r="L27" s="37"/>
      <c r="P27" s="7"/>
    </row>
    <row r="28" spans="1:16" ht="12.75">
      <c r="A28" s="46" t="s">
        <v>9</v>
      </c>
      <c r="B28" s="47">
        <v>0.2486</v>
      </c>
      <c r="C28" s="47">
        <v>0.18878959253622993</v>
      </c>
      <c r="D28" s="47">
        <v>0.20725614092833228</v>
      </c>
      <c r="E28" s="47">
        <v>0.17506537614778725</v>
      </c>
      <c r="F28" s="47">
        <v>0.003994641260106217</v>
      </c>
      <c r="G28" s="47">
        <v>0.2072561409283323</v>
      </c>
      <c r="H28" s="47">
        <v>0.20725614092833228</v>
      </c>
      <c r="K28" s="37"/>
      <c r="L28" s="37"/>
      <c r="P28" s="7"/>
    </row>
    <row r="29" spans="1:16" ht="12.75">
      <c r="A29" s="46" t="s">
        <v>11</v>
      </c>
      <c r="B29" s="47">
        <v>0.7451</v>
      </c>
      <c r="C29" s="47">
        <v>0.5656702007696951</v>
      </c>
      <c r="D29" s="47">
        <v>0.6211393470698837</v>
      </c>
      <c r="E29" s="47">
        <v>0.5244978781657537</v>
      </c>
      <c r="F29" s="47">
        <v>0.010589848436210088</v>
      </c>
      <c r="G29" s="47">
        <v>0.6211393470698837</v>
      </c>
      <c r="H29" s="47">
        <v>0.6211393470698837</v>
      </c>
      <c r="K29" s="37"/>
      <c r="L29" s="37"/>
      <c r="P29" s="7"/>
    </row>
    <row r="30" spans="1:16" ht="12.75">
      <c r="A30" s="46" t="s">
        <v>12</v>
      </c>
      <c r="B30" s="47">
        <v>0</v>
      </c>
      <c r="C30" s="47">
        <v>0.14072527033973187</v>
      </c>
      <c r="D30" s="47">
        <v>0.0568074770827323</v>
      </c>
      <c r="E30" s="47">
        <v>0.1730163739011726</v>
      </c>
      <c r="F30" s="47">
        <v>0.9804915432161082</v>
      </c>
      <c r="G30" s="47">
        <v>0.056807477082732295</v>
      </c>
      <c r="H30" s="47">
        <v>0.0568074770827323</v>
      </c>
      <c r="K30" s="37"/>
      <c r="L30" s="37"/>
      <c r="P30" s="7"/>
    </row>
    <row r="31" spans="1:16" ht="12.75">
      <c r="A31" s="46" t="s">
        <v>17</v>
      </c>
      <c r="B31" s="47">
        <v>0.0063</v>
      </c>
      <c r="C31" s="47">
        <v>0.10481493635434326</v>
      </c>
      <c r="D31" s="47">
        <v>0.11479703491905177</v>
      </c>
      <c r="E31" s="47">
        <v>0.1274203717852865</v>
      </c>
      <c r="F31" s="47">
        <v>0.0049239670875755185</v>
      </c>
      <c r="G31" s="47">
        <v>0.11479703491905176</v>
      </c>
      <c r="H31" s="47">
        <v>0.11479703491905177</v>
      </c>
      <c r="K31" s="37"/>
      <c r="L31" s="37"/>
      <c r="P31" s="7"/>
    </row>
    <row r="32" spans="1:16" ht="12.75">
      <c r="A32" s="46" t="s">
        <v>24</v>
      </c>
      <c r="B32" s="48">
        <v>1</v>
      </c>
      <c r="C32" s="48">
        <v>1</v>
      </c>
      <c r="D32" s="47">
        <v>1</v>
      </c>
      <c r="E32" s="48">
        <v>1</v>
      </c>
      <c r="F32" s="48">
        <v>1</v>
      </c>
      <c r="G32" s="48">
        <v>1</v>
      </c>
      <c r="H32" s="48">
        <v>1</v>
      </c>
      <c r="K32" s="37"/>
      <c r="L32" s="37"/>
      <c r="P32" s="7"/>
    </row>
    <row r="33" spans="1:16" ht="12.75">
      <c r="A33" s="46"/>
      <c r="B33" s="48"/>
      <c r="C33" s="48"/>
      <c r="D33" s="47"/>
      <c r="E33" s="48"/>
      <c r="F33" s="48"/>
      <c r="G33" s="48"/>
      <c r="H33" s="48"/>
      <c r="K33" s="37"/>
      <c r="L33" s="37"/>
      <c r="P33" s="7"/>
    </row>
    <row r="34" spans="1:16" ht="12.75">
      <c r="A34" s="46" t="s">
        <v>25</v>
      </c>
      <c r="B34" s="49">
        <v>43</v>
      </c>
      <c r="C34" s="49">
        <v>44</v>
      </c>
      <c r="D34" s="49">
        <v>45</v>
      </c>
      <c r="E34" s="49">
        <v>46</v>
      </c>
      <c r="F34" s="49">
        <v>47</v>
      </c>
      <c r="G34" s="49">
        <v>48</v>
      </c>
      <c r="H34" s="49">
        <v>49</v>
      </c>
      <c r="K34" s="37"/>
      <c r="L34" s="37"/>
      <c r="P34" s="7"/>
    </row>
    <row r="35" spans="1:16" ht="12.75">
      <c r="A35" s="46" t="s">
        <v>26</v>
      </c>
      <c r="B35" s="48">
        <v>7403.4</v>
      </c>
      <c r="C35" s="48">
        <v>39667.56416679088</v>
      </c>
      <c r="D35" s="2">
        <v>35812.00330106898</v>
      </c>
      <c r="E35" s="48">
        <v>32264.164166790884</v>
      </c>
      <c r="F35" s="48">
        <v>3603.8452657218995</v>
      </c>
      <c r="G35" s="48">
        <v>251.7156</v>
      </c>
      <c r="H35" s="48">
        <v>35812.00330106898</v>
      </c>
      <c r="N35" s="37"/>
      <c r="O35" s="37"/>
      <c r="P35" s="7"/>
    </row>
    <row r="36" spans="1:16" ht="12.75">
      <c r="A36" s="46" t="s">
        <v>9</v>
      </c>
      <c r="B36" s="48">
        <v>1840.4852399999997</v>
      </c>
      <c r="C36" s="47">
        <v>7488.823275953205</v>
      </c>
      <c r="D36" s="2">
        <v>7422.257603092254</v>
      </c>
      <c r="E36" s="48">
        <v>5648.338035953205</v>
      </c>
      <c r="F36" s="48">
        <v>14.396068993491154</v>
      </c>
      <c r="G36" s="48">
        <v>52.16960386745972</v>
      </c>
      <c r="H36" s="48">
        <v>7422.257603092254</v>
      </c>
      <c r="N36" s="37"/>
      <c r="O36" s="37"/>
      <c r="P36" s="7"/>
    </row>
    <row r="37" spans="1:16" ht="12.75">
      <c r="A37" s="46" t="s">
        <v>11</v>
      </c>
      <c r="B37" s="48">
        <v>5516.27334</v>
      </c>
      <c r="C37" s="47">
        <v>22438.75898627336</v>
      </c>
      <c r="D37" s="2">
        <v>22244.244347690506</v>
      </c>
      <c r="E37" s="48">
        <v>16922.48564627336</v>
      </c>
      <c r="F37" s="48">
        <v>38.164175151548186</v>
      </c>
      <c r="G37" s="48">
        <v>156.350463431304</v>
      </c>
      <c r="H37" s="48">
        <v>22244.244347690506</v>
      </c>
      <c r="N37" s="37"/>
      <c r="O37" s="37"/>
      <c r="P37" s="7"/>
    </row>
    <row r="38" spans="1:16" ht="12.75">
      <c r="A38" s="46" t="s">
        <v>12</v>
      </c>
      <c r="B38" s="48">
        <v>0</v>
      </c>
      <c r="C38" s="47">
        <v>5582.228691090307</v>
      </c>
      <c r="D38" s="2">
        <v>2034.3895568122095</v>
      </c>
      <c r="E38" s="48">
        <v>5582.228691090307</v>
      </c>
      <c r="F38" s="48">
        <v>3533.539806099731</v>
      </c>
      <c r="G38" s="48">
        <v>14.29932817836621</v>
      </c>
      <c r="H38" s="48">
        <v>2034.3895568122095</v>
      </c>
      <c r="N38" s="37"/>
      <c r="O38" s="37"/>
      <c r="P38" s="7"/>
    </row>
    <row r="39" spans="1:16" ht="12.75">
      <c r="A39" s="46" t="s">
        <v>17</v>
      </c>
      <c r="B39" s="48">
        <v>46.64142</v>
      </c>
      <c r="C39" s="47">
        <v>4157.753213474013</v>
      </c>
      <c r="D39" s="2">
        <v>4111.111793474013</v>
      </c>
      <c r="E39" s="48">
        <v>4111.111793474013</v>
      </c>
      <c r="F39" s="48">
        <v>17.74521547712948</v>
      </c>
      <c r="G39" s="48">
        <v>28.896204522870065</v>
      </c>
      <c r="H39" s="48">
        <v>4111.111793474013</v>
      </c>
      <c r="N39" s="37"/>
      <c r="O39" s="37"/>
      <c r="P39" s="7"/>
    </row>
    <row r="40" spans="14:16" ht="12.75">
      <c r="N40" s="37"/>
      <c r="O40" s="37"/>
      <c r="P40" s="7"/>
    </row>
    <row r="41" spans="1:16" ht="12.75">
      <c r="A41" s="50" t="s">
        <v>27</v>
      </c>
      <c r="N41" s="37"/>
      <c r="O41" s="37"/>
      <c r="P41" s="7"/>
    </row>
    <row r="42" spans="1:16" ht="12.75">
      <c r="A42" s="51"/>
      <c r="B42" s="52"/>
      <c r="C42" s="52"/>
      <c r="D42" s="52"/>
      <c r="E42" s="52"/>
      <c r="F42" s="52"/>
      <c r="G42" s="52"/>
      <c r="H42" s="52"/>
      <c r="I42" s="52"/>
      <c r="J42" s="52"/>
      <c r="K42" s="53"/>
      <c r="N42" s="37"/>
      <c r="O42" s="37"/>
      <c r="P42" s="7"/>
    </row>
    <row r="43" spans="1:16" ht="12.75">
      <c r="A43" s="54" t="s">
        <v>23</v>
      </c>
      <c r="B43" s="55">
        <v>40</v>
      </c>
      <c r="C43" s="55">
        <v>41</v>
      </c>
      <c r="D43" s="55">
        <v>42</v>
      </c>
      <c r="E43" s="55">
        <v>43</v>
      </c>
      <c r="F43" s="55">
        <v>44</v>
      </c>
      <c r="G43" s="55">
        <v>45</v>
      </c>
      <c r="H43" s="55">
        <v>46</v>
      </c>
      <c r="I43" s="55">
        <v>47</v>
      </c>
      <c r="J43" s="55">
        <v>48</v>
      </c>
      <c r="K43" s="56">
        <v>49</v>
      </c>
      <c r="N43" s="37"/>
      <c r="O43" s="37"/>
      <c r="P43" s="7"/>
    </row>
    <row r="44" spans="1:16" ht="12.75">
      <c r="A44" s="54" t="s">
        <v>11</v>
      </c>
      <c r="B44" s="57">
        <v>0.7451</v>
      </c>
      <c r="C44" s="57">
        <v>0.7442</v>
      </c>
      <c r="D44" s="57">
        <v>0.7451</v>
      </c>
      <c r="E44" s="57">
        <v>0.7451</v>
      </c>
      <c r="F44" s="57">
        <v>0.566</v>
      </c>
      <c r="G44" s="57">
        <v>0.6216</v>
      </c>
      <c r="H44" s="57">
        <v>0.525</v>
      </c>
      <c r="I44" s="57">
        <v>0.0106</v>
      </c>
      <c r="J44" s="57">
        <v>0.6216</v>
      </c>
      <c r="K44" s="58">
        <v>0.6216</v>
      </c>
      <c r="N44" s="37"/>
      <c r="O44" s="37"/>
      <c r="P44" s="7"/>
    </row>
    <row r="45" spans="1:16" ht="12.75">
      <c r="A45" s="54" t="s">
        <v>9</v>
      </c>
      <c r="B45" s="57">
        <v>0.2486</v>
      </c>
      <c r="C45" s="57">
        <v>0.2493</v>
      </c>
      <c r="D45" s="57">
        <v>0.2486</v>
      </c>
      <c r="E45" s="57">
        <v>0.2486</v>
      </c>
      <c r="F45" s="57">
        <v>0.189</v>
      </c>
      <c r="G45" s="57">
        <v>0.2074</v>
      </c>
      <c r="H45" s="57">
        <v>0.1753</v>
      </c>
      <c r="I45" s="57">
        <v>0.004</v>
      </c>
      <c r="J45" s="57">
        <v>0.2074</v>
      </c>
      <c r="K45" s="58">
        <v>0.2074</v>
      </c>
      <c r="N45" s="37"/>
      <c r="O45" s="37"/>
      <c r="P45" s="7"/>
    </row>
    <row r="46" spans="1:16" ht="12.75">
      <c r="A46" s="54" t="s">
        <v>28</v>
      </c>
      <c r="B46" s="57">
        <v>0.0033</v>
      </c>
      <c r="C46" s="57">
        <v>0.0035</v>
      </c>
      <c r="D46" s="57">
        <v>0.0033</v>
      </c>
      <c r="E46" s="57">
        <v>0.0033</v>
      </c>
      <c r="F46" s="57">
        <v>0.0459</v>
      </c>
      <c r="G46" s="57">
        <v>0.0502</v>
      </c>
      <c r="H46" s="57">
        <v>0.0557</v>
      </c>
      <c r="I46" s="57">
        <v>0.0033</v>
      </c>
      <c r="J46" s="57">
        <v>0.0502</v>
      </c>
      <c r="K46" s="58">
        <v>0.0502</v>
      </c>
      <c r="N46" s="37"/>
      <c r="O46" s="37"/>
      <c r="P46" s="7"/>
    </row>
    <row r="47" spans="1:16" ht="12.75">
      <c r="A47" s="54" t="s">
        <v>29</v>
      </c>
      <c r="B47" s="57">
        <v>0.003</v>
      </c>
      <c r="C47" s="57">
        <v>0.003</v>
      </c>
      <c r="D47" s="57">
        <v>0.003</v>
      </c>
      <c r="E47" s="57">
        <v>0.003</v>
      </c>
      <c r="F47" s="57">
        <v>0.0584</v>
      </c>
      <c r="G47" s="57">
        <v>0.064</v>
      </c>
      <c r="H47" s="57">
        <v>0.0711</v>
      </c>
      <c r="I47" s="57">
        <v>0.0016</v>
      </c>
      <c r="J47" s="57">
        <v>0.064</v>
      </c>
      <c r="K47" s="58">
        <v>0.066</v>
      </c>
      <c r="N47" s="37"/>
      <c r="O47" s="37"/>
      <c r="P47" s="7"/>
    </row>
    <row r="48" spans="1:16" ht="12.75">
      <c r="A48" s="54" t="s">
        <v>12</v>
      </c>
      <c r="B48" s="57">
        <v>0</v>
      </c>
      <c r="C48" s="57">
        <v>0</v>
      </c>
      <c r="D48" s="57">
        <v>0</v>
      </c>
      <c r="E48" s="57">
        <v>0</v>
      </c>
      <c r="F48" s="57">
        <v>0.1407</v>
      </c>
      <c r="G48" s="57">
        <v>0.0568</v>
      </c>
      <c r="H48" s="57">
        <v>0.173</v>
      </c>
      <c r="I48" s="57">
        <v>0.9804</v>
      </c>
      <c r="J48" s="57">
        <v>0.0568</v>
      </c>
      <c r="K48" s="58">
        <v>0.0568</v>
      </c>
      <c r="N48" s="37"/>
      <c r="O48" s="37"/>
      <c r="P48" s="7"/>
    </row>
    <row r="49" spans="1:16" ht="12.75">
      <c r="A49" s="54" t="s">
        <v>30</v>
      </c>
      <c r="B49" s="59">
        <v>1</v>
      </c>
      <c r="C49" s="59">
        <v>1</v>
      </c>
      <c r="D49" s="59">
        <v>1</v>
      </c>
      <c r="E49" s="59">
        <v>1</v>
      </c>
      <c r="F49" s="59">
        <v>1</v>
      </c>
      <c r="G49" s="59">
        <v>1</v>
      </c>
      <c r="H49" s="59">
        <v>1.0001</v>
      </c>
      <c r="I49" s="59">
        <v>0.9999</v>
      </c>
      <c r="J49" s="59">
        <v>1</v>
      </c>
      <c r="K49" s="60">
        <v>1.002</v>
      </c>
      <c r="N49" s="37"/>
      <c r="O49" s="37"/>
      <c r="P49" s="7"/>
    </row>
    <row r="50" spans="1:16" ht="12.75">
      <c r="A50" s="54"/>
      <c r="B50" s="61"/>
      <c r="C50" s="61"/>
      <c r="D50" s="61"/>
      <c r="E50" s="61"/>
      <c r="F50" s="61"/>
      <c r="G50" s="61"/>
      <c r="H50" s="61"/>
      <c r="I50" s="61"/>
      <c r="J50" s="61"/>
      <c r="K50" s="62"/>
      <c r="N50" s="61"/>
      <c r="O50" s="61"/>
      <c r="P50" s="7"/>
    </row>
    <row r="51" spans="1:16" ht="12.75">
      <c r="A51" s="54" t="s">
        <v>31</v>
      </c>
      <c r="B51" s="55">
        <v>40</v>
      </c>
      <c r="C51" s="55">
        <v>41</v>
      </c>
      <c r="D51" s="55">
        <v>42</v>
      </c>
      <c r="E51" s="55">
        <v>43</v>
      </c>
      <c r="F51" s="55">
        <v>44</v>
      </c>
      <c r="G51" s="55">
        <v>45</v>
      </c>
      <c r="H51" s="55">
        <v>46</v>
      </c>
      <c r="I51" s="55">
        <v>47</v>
      </c>
      <c r="J51" s="55">
        <v>48</v>
      </c>
      <c r="K51" s="56">
        <v>49</v>
      </c>
      <c r="P51" s="7"/>
    </row>
    <row r="52" spans="1:16" ht="12.75">
      <c r="A52" s="54" t="s">
        <v>26</v>
      </c>
      <c r="B52" s="63">
        <v>7472.1</v>
      </c>
      <c r="C52" s="63">
        <v>7233</v>
      </c>
      <c r="D52" s="63">
        <v>3</v>
      </c>
      <c r="E52" s="63">
        <v>7403.4</v>
      </c>
      <c r="F52" s="63">
        <v>39667.9</v>
      </c>
      <c r="G52" s="63">
        <v>35812.1</v>
      </c>
      <c r="H52" s="63">
        <v>32263.8</v>
      </c>
      <c r="I52" s="63">
        <v>3603.8</v>
      </c>
      <c r="J52" s="63">
        <v>252</v>
      </c>
      <c r="K52" s="64">
        <v>35812.1</v>
      </c>
      <c r="P52" s="7"/>
    </row>
    <row r="53" spans="1:16" ht="12.75">
      <c r="A53" s="54" t="s">
        <v>11</v>
      </c>
      <c r="B53" s="63">
        <v>5567.4617100000005</v>
      </c>
      <c r="C53" s="63">
        <v>5382.7986</v>
      </c>
      <c r="D53" s="63">
        <v>2.2353</v>
      </c>
      <c r="E53" s="63">
        <v>5516.27334</v>
      </c>
      <c r="F53" s="63">
        <v>22452.0314</v>
      </c>
      <c r="G53" s="63">
        <v>22260.80136</v>
      </c>
      <c r="H53" s="63">
        <v>16938.495</v>
      </c>
      <c r="I53" s="63">
        <v>38.20028</v>
      </c>
      <c r="J53" s="63">
        <v>156.6432</v>
      </c>
      <c r="K53" s="64">
        <v>22260.80136</v>
      </c>
      <c r="P53" s="7"/>
    </row>
    <row r="54" spans="1:16" ht="12.75">
      <c r="A54" s="54" t="s">
        <v>9</v>
      </c>
      <c r="B54" s="63">
        <v>1857.56406</v>
      </c>
      <c r="C54" s="63">
        <v>1803.1869</v>
      </c>
      <c r="D54" s="63">
        <v>0.7458</v>
      </c>
      <c r="E54" s="63">
        <v>1840.4852399999997</v>
      </c>
      <c r="F54" s="63">
        <v>7497.2331</v>
      </c>
      <c r="G54" s="63">
        <v>7427.42954</v>
      </c>
      <c r="H54" s="63">
        <v>5655.84414</v>
      </c>
      <c r="I54" s="63">
        <v>14.4152</v>
      </c>
      <c r="J54" s="63">
        <v>52.2648</v>
      </c>
      <c r="K54" s="64">
        <v>7427.42954</v>
      </c>
      <c r="P54" s="7"/>
    </row>
    <row r="55" spans="1:16" ht="12.75">
      <c r="A55" s="54" t="s">
        <v>32</v>
      </c>
      <c r="B55" s="63">
        <v>24.65793</v>
      </c>
      <c r="C55" s="63">
        <v>25.3155</v>
      </c>
      <c r="D55" s="63">
        <v>0.009899999999999999</v>
      </c>
      <c r="E55" s="63">
        <v>24.43122</v>
      </c>
      <c r="F55" s="63">
        <v>1820.7566100000001</v>
      </c>
      <c r="G55" s="63">
        <v>1797.76742</v>
      </c>
      <c r="H55" s="63">
        <v>1797.09366</v>
      </c>
      <c r="I55" s="63">
        <v>11.89254</v>
      </c>
      <c r="J55" s="63">
        <v>12.650400000000001</v>
      </c>
      <c r="K55" s="64">
        <v>1797.76742</v>
      </c>
      <c r="P55" s="7"/>
    </row>
    <row r="56" spans="1:16" ht="12.75">
      <c r="A56" s="54" t="s">
        <v>29</v>
      </c>
      <c r="B56" s="63">
        <v>22.416300000000003</v>
      </c>
      <c r="C56" s="63">
        <v>21.699</v>
      </c>
      <c r="D56" s="63">
        <v>0.009000000000000001</v>
      </c>
      <c r="E56" s="63">
        <v>22.2102</v>
      </c>
      <c r="F56" s="63">
        <v>2316.60536</v>
      </c>
      <c r="G56" s="63">
        <v>2291.9744</v>
      </c>
      <c r="H56" s="63">
        <v>2293.9561799999997</v>
      </c>
      <c r="I56" s="63">
        <v>5.7660800000000005</v>
      </c>
      <c r="J56" s="63">
        <v>16.128</v>
      </c>
      <c r="K56" s="64">
        <v>2363.5986</v>
      </c>
      <c r="P56" s="7"/>
    </row>
    <row r="57" spans="1:16" ht="12.75">
      <c r="A57" s="54" t="s">
        <v>12</v>
      </c>
      <c r="B57" s="63">
        <v>0</v>
      </c>
      <c r="C57" s="63">
        <v>0</v>
      </c>
      <c r="D57" s="63">
        <v>0</v>
      </c>
      <c r="E57" s="63">
        <v>0</v>
      </c>
      <c r="F57" s="63">
        <v>5581.2735299999995</v>
      </c>
      <c r="G57" s="63">
        <v>2034.12728</v>
      </c>
      <c r="H57" s="63">
        <v>5581.6374</v>
      </c>
      <c r="I57" s="63">
        <v>3533.1655200000005</v>
      </c>
      <c r="J57" s="63">
        <v>14.313600000000001</v>
      </c>
      <c r="K57" s="64">
        <v>2034.12728</v>
      </c>
      <c r="P57" s="7"/>
    </row>
    <row r="58" spans="1:16" ht="12.75">
      <c r="A58" s="65" t="s">
        <v>33</v>
      </c>
      <c r="B58" s="66">
        <v>7472.1</v>
      </c>
      <c r="C58" s="66">
        <v>7233</v>
      </c>
      <c r="D58" s="66">
        <v>3</v>
      </c>
      <c r="E58" s="66">
        <v>7403.4</v>
      </c>
      <c r="F58" s="66">
        <v>39667.9</v>
      </c>
      <c r="G58" s="66">
        <v>35812.1</v>
      </c>
      <c r="H58" s="66">
        <v>32267.02638</v>
      </c>
      <c r="I58" s="66">
        <v>3603.43962</v>
      </c>
      <c r="J58" s="66">
        <v>252</v>
      </c>
      <c r="K58" s="67">
        <v>35883.7242</v>
      </c>
      <c r="P58" s="7"/>
    </row>
  </sheetData>
  <mergeCells count="3">
    <mergeCell ref="A1:I1"/>
    <mergeCell ref="D11:E12"/>
    <mergeCell ref="I19:J20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3"/>
  <sheetViews>
    <sheetView workbookViewId="0" topLeftCell="A1">
      <selection activeCell="J24" sqref="J24"/>
    </sheetView>
  </sheetViews>
  <sheetFormatPr defaultColWidth="9.140625" defaultRowHeight="12.75"/>
  <sheetData>
    <row r="1" spans="1:9" ht="15.75">
      <c r="A1" s="70" t="s">
        <v>34</v>
      </c>
      <c r="B1" s="70"/>
      <c r="C1" s="70"/>
      <c r="D1" s="70"/>
      <c r="E1" s="70"/>
      <c r="F1" s="70"/>
      <c r="G1" s="70"/>
      <c r="H1" s="70"/>
      <c r="I1" s="70"/>
    </row>
    <row r="2" ht="12.75">
      <c r="D2" s="7"/>
    </row>
    <row r="3" spans="1:8" ht="12.75">
      <c r="A3" s="45" t="s">
        <v>35</v>
      </c>
      <c r="B3" s="2"/>
      <c r="C3" s="2"/>
      <c r="D3" s="2"/>
      <c r="E3" s="2"/>
      <c r="F3" s="2"/>
      <c r="G3" s="2"/>
      <c r="H3" s="2"/>
    </row>
    <row r="4" spans="1:8" ht="12.75">
      <c r="A4" s="2" t="s">
        <v>23</v>
      </c>
      <c r="B4" s="45">
        <v>43</v>
      </c>
      <c r="C4" s="45">
        <v>44</v>
      </c>
      <c r="D4" s="45">
        <v>45</v>
      </c>
      <c r="E4" s="45">
        <v>46</v>
      </c>
      <c r="F4" s="45">
        <v>47</v>
      </c>
      <c r="G4" s="45">
        <v>48</v>
      </c>
      <c r="H4" s="45">
        <v>49</v>
      </c>
    </row>
    <row r="5" spans="1:8" ht="12.75">
      <c r="A5" s="68" t="s">
        <v>9</v>
      </c>
      <c r="B5" s="69">
        <v>0.2486</v>
      </c>
      <c r="C5" s="69">
        <v>0.18878959253622993</v>
      </c>
      <c r="D5" s="69">
        <v>0.20725614092833228</v>
      </c>
      <c r="E5" s="69">
        <v>0.17506537614778725</v>
      </c>
      <c r="F5" s="69">
        <v>0.003994641260106217</v>
      </c>
      <c r="G5" s="69">
        <v>0.2072561409283323</v>
      </c>
      <c r="H5" s="69">
        <v>0.20725614092833228</v>
      </c>
    </row>
    <row r="6" spans="1:8" ht="12.75">
      <c r="A6" s="68" t="s">
        <v>11</v>
      </c>
      <c r="B6" s="69">
        <v>0.7451</v>
      </c>
      <c r="C6" s="69">
        <v>0.5656702007696951</v>
      </c>
      <c r="D6" s="69">
        <v>0.6211393470698837</v>
      </c>
      <c r="E6" s="69">
        <v>0.5244978781657537</v>
      </c>
      <c r="F6" s="69">
        <v>0.010589848436210088</v>
      </c>
      <c r="G6" s="69">
        <v>0.6211393470698837</v>
      </c>
      <c r="H6" s="69">
        <v>0.6211393470698837</v>
      </c>
    </row>
    <row r="7" spans="1:8" ht="12.75">
      <c r="A7" s="68" t="s">
        <v>12</v>
      </c>
      <c r="B7" s="69">
        <v>0</v>
      </c>
      <c r="C7" s="69">
        <v>0.14072527033973187</v>
      </c>
      <c r="D7" s="69">
        <v>0.0568074770827323</v>
      </c>
      <c r="E7" s="69">
        <v>0.1730163739011726</v>
      </c>
      <c r="F7" s="69">
        <v>0.9804915432161082</v>
      </c>
      <c r="G7" s="69">
        <v>0.056807477082732295</v>
      </c>
      <c r="H7" s="69">
        <v>0.0568074770827323</v>
      </c>
    </row>
    <row r="8" spans="1:8" ht="12.75">
      <c r="A8" s="68" t="s">
        <v>17</v>
      </c>
      <c r="B8" s="69">
        <v>0.0063</v>
      </c>
      <c r="C8" s="69">
        <v>0.10481493635434326</v>
      </c>
      <c r="D8" s="69">
        <v>0.11479703491905177</v>
      </c>
      <c r="E8" s="69">
        <v>0.1274203717852865</v>
      </c>
      <c r="F8" s="69">
        <v>0.0049239670875755185</v>
      </c>
      <c r="G8" s="69">
        <v>0.11479703491905176</v>
      </c>
      <c r="H8" s="69">
        <v>0.11479703491905177</v>
      </c>
    </row>
    <row r="9" spans="1:8" ht="12.75">
      <c r="A9" s="68" t="s">
        <v>24</v>
      </c>
      <c r="B9" s="69">
        <v>1</v>
      </c>
      <c r="C9" s="69">
        <v>1</v>
      </c>
      <c r="D9" s="69">
        <v>1</v>
      </c>
      <c r="E9" s="69">
        <v>1</v>
      </c>
      <c r="F9" s="69">
        <v>1</v>
      </c>
      <c r="G9" s="69">
        <v>1</v>
      </c>
      <c r="H9" s="69">
        <v>1</v>
      </c>
    </row>
    <row r="10" spans="1:8" ht="12.75">
      <c r="A10" s="68"/>
      <c r="B10" s="48"/>
      <c r="C10" s="48"/>
      <c r="D10" s="47"/>
      <c r="E10" s="48"/>
      <c r="F10" s="48"/>
      <c r="G10" s="48"/>
      <c r="H10" s="48"/>
    </row>
    <row r="11" spans="1:8" ht="12.75">
      <c r="A11" s="68" t="s">
        <v>25</v>
      </c>
      <c r="B11" s="49">
        <v>43</v>
      </c>
      <c r="C11" s="49">
        <v>44</v>
      </c>
      <c r="D11" s="49">
        <v>45</v>
      </c>
      <c r="E11" s="49">
        <v>46</v>
      </c>
      <c r="F11" s="49">
        <v>47</v>
      </c>
      <c r="G11" s="49">
        <v>48</v>
      </c>
      <c r="H11" s="49">
        <v>49</v>
      </c>
    </row>
    <row r="12" spans="1:8" ht="12.75">
      <c r="A12" s="68" t="s">
        <v>26</v>
      </c>
      <c r="B12" s="48">
        <v>7403.4</v>
      </c>
      <c r="C12" s="48">
        <v>39667.56416679088</v>
      </c>
      <c r="D12" s="48">
        <v>35812.00330106898</v>
      </c>
      <c r="E12" s="48">
        <v>32264.164166790884</v>
      </c>
      <c r="F12" s="48">
        <v>3603.8452657218995</v>
      </c>
      <c r="G12" s="48">
        <v>251.7156</v>
      </c>
      <c r="H12" s="48">
        <v>35812.00330106898</v>
      </c>
    </row>
    <row r="13" spans="1:8" ht="12.75">
      <c r="A13" s="68" t="s">
        <v>9</v>
      </c>
      <c r="B13" s="48">
        <v>1840.4852399999997</v>
      </c>
      <c r="C13" s="48">
        <v>7488.823275953205</v>
      </c>
      <c r="D13" s="48">
        <v>7422.257603092254</v>
      </c>
      <c r="E13" s="48">
        <v>5648.338035953205</v>
      </c>
      <c r="F13" s="48">
        <v>14.396068993491154</v>
      </c>
      <c r="G13" s="48">
        <v>52.16960386745972</v>
      </c>
      <c r="H13" s="48">
        <v>7422.257603092254</v>
      </c>
    </row>
    <row r="14" spans="1:8" ht="12.75">
      <c r="A14" s="68" t="s">
        <v>11</v>
      </c>
      <c r="B14" s="48">
        <v>5516.27334</v>
      </c>
      <c r="C14" s="48">
        <v>22438.75898627336</v>
      </c>
      <c r="D14" s="48">
        <v>22244.244347690506</v>
      </c>
      <c r="E14" s="48">
        <v>16922.48564627336</v>
      </c>
      <c r="F14" s="48">
        <v>38.164175151548186</v>
      </c>
      <c r="G14" s="48">
        <v>156.350463431304</v>
      </c>
      <c r="H14" s="48">
        <v>22244.244347690506</v>
      </c>
    </row>
    <row r="15" spans="1:8" ht="12.75">
      <c r="A15" s="68" t="s">
        <v>12</v>
      </c>
      <c r="B15" s="48">
        <v>0</v>
      </c>
      <c r="C15" s="48">
        <v>5582.228691090307</v>
      </c>
      <c r="D15" s="48">
        <v>2034.3895568122095</v>
      </c>
      <c r="E15" s="48">
        <v>5582.228691090307</v>
      </c>
      <c r="F15" s="48">
        <v>3533.539806099731</v>
      </c>
      <c r="G15" s="48">
        <v>14.29932817836621</v>
      </c>
      <c r="H15" s="48">
        <v>2034.3895568122095</v>
      </c>
    </row>
    <row r="16" spans="1:8" ht="12.75">
      <c r="A16" s="68" t="s">
        <v>17</v>
      </c>
      <c r="B16" s="48">
        <v>46.64142</v>
      </c>
      <c r="C16" s="48">
        <v>4157.753213474013</v>
      </c>
      <c r="D16" s="48">
        <v>4111.111793474013</v>
      </c>
      <c r="E16" s="48">
        <v>4111.111793474013</v>
      </c>
      <c r="F16" s="48">
        <v>17.74521547712948</v>
      </c>
      <c r="G16" s="48">
        <v>28.896204522870065</v>
      </c>
      <c r="H16" s="48">
        <v>4111.111793474013</v>
      </c>
    </row>
    <row r="17" spans="1:8" ht="12.75">
      <c r="A17" s="46"/>
      <c r="B17" s="48"/>
      <c r="C17" s="47"/>
      <c r="D17" s="2"/>
      <c r="E17" s="48"/>
      <c r="F17" s="48"/>
      <c r="G17" s="48"/>
      <c r="H17" s="48"/>
    </row>
    <row r="18" spans="1:8" ht="12.75">
      <c r="A18" s="2"/>
      <c r="B18" s="2"/>
      <c r="C18" s="2"/>
      <c r="D18" s="2"/>
      <c r="E18" s="2"/>
      <c r="F18" s="2"/>
      <c r="G18" s="2"/>
      <c r="H18" s="2"/>
    </row>
    <row r="19" spans="1:8" ht="12.75">
      <c r="A19" s="45" t="s">
        <v>36</v>
      </c>
      <c r="B19" s="2"/>
      <c r="C19" s="2"/>
      <c r="D19" s="2"/>
      <c r="E19" s="2"/>
      <c r="F19" s="2"/>
      <c r="G19" s="2"/>
      <c r="H19" s="2"/>
    </row>
    <row r="20" spans="1:8" ht="12.75">
      <c r="A20" s="2" t="s">
        <v>23</v>
      </c>
      <c r="B20" s="45">
        <v>43</v>
      </c>
      <c r="C20" s="45">
        <v>44</v>
      </c>
      <c r="D20" s="45">
        <v>45</v>
      </c>
      <c r="E20" s="45">
        <v>46</v>
      </c>
      <c r="F20" s="45">
        <v>47</v>
      </c>
      <c r="G20" s="45">
        <v>48</v>
      </c>
      <c r="H20" s="45">
        <v>49</v>
      </c>
    </row>
    <row r="21" spans="1:8" ht="12.75">
      <c r="A21" s="2" t="s">
        <v>9</v>
      </c>
      <c r="B21" s="69">
        <v>0.2486</v>
      </c>
      <c r="C21" s="69">
        <v>0.18180456693567906</v>
      </c>
      <c r="D21" s="69">
        <v>0.19897775420522745</v>
      </c>
      <c r="E21" s="69">
        <v>0.16733779746076766</v>
      </c>
      <c r="F21" s="69">
        <v>0.003980639633668989</v>
      </c>
      <c r="G21" s="69">
        <v>0.1989777542248413</v>
      </c>
      <c r="H21" s="69">
        <v>0.19897775411641022</v>
      </c>
    </row>
    <row r="22" spans="1:8" ht="12.75">
      <c r="A22" s="2" t="s">
        <v>11</v>
      </c>
      <c r="B22" s="69">
        <v>0.7451</v>
      </c>
      <c r="C22" s="69">
        <v>0.5447205117508508</v>
      </c>
      <c r="D22" s="69">
        <v>0.596307338551592</v>
      </c>
      <c r="E22" s="69">
        <v>0.5013216784622081</v>
      </c>
      <c r="F22" s="69">
        <v>0.01055221875981467</v>
      </c>
      <c r="G22" s="69">
        <v>0.5963073386107284</v>
      </c>
      <c r="H22" s="69">
        <v>0.5963073382852807</v>
      </c>
    </row>
    <row r="23" spans="1:8" ht="12.75">
      <c r="A23" s="2" t="s">
        <v>12</v>
      </c>
      <c r="B23" s="69">
        <v>0</v>
      </c>
      <c r="C23" s="69">
        <v>0.1361793033343062</v>
      </c>
      <c r="D23" s="69">
        <v>0.05480465925748546</v>
      </c>
      <c r="E23" s="69">
        <v>0.16567345432954492</v>
      </c>
      <c r="F23" s="69">
        <v>0.9787930255196791</v>
      </c>
      <c r="G23" s="69">
        <v>0.05480465926279019</v>
      </c>
      <c r="H23" s="69">
        <v>0.05480465923320299</v>
      </c>
    </row>
    <row r="24" spans="1:8" ht="12.75">
      <c r="A24" s="2" t="s">
        <v>17</v>
      </c>
      <c r="B24" s="69">
        <v>0.0063</v>
      </c>
      <c r="C24" s="69">
        <v>0.13729561797916381</v>
      </c>
      <c r="D24" s="69">
        <v>0.14991024798569513</v>
      </c>
      <c r="E24" s="69">
        <v>0.16566706974747927</v>
      </c>
      <c r="F24" s="69">
        <v>0.006674116086837266</v>
      </c>
      <c r="G24" s="69">
        <v>0.14991024790164004</v>
      </c>
      <c r="H24" s="69">
        <v>0.14991024836510602</v>
      </c>
    </row>
    <row r="25" spans="1:8" ht="12.75">
      <c r="A25" s="2" t="s">
        <v>24</v>
      </c>
      <c r="B25" s="69">
        <v>1</v>
      </c>
      <c r="C25" s="69">
        <v>1</v>
      </c>
      <c r="D25" s="69">
        <v>1</v>
      </c>
      <c r="E25" s="69">
        <v>1</v>
      </c>
      <c r="F25" s="69">
        <v>1</v>
      </c>
      <c r="G25" s="69">
        <v>1</v>
      </c>
      <c r="H25" s="69">
        <v>1</v>
      </c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 t="s">
        <v>25</v>
      </c>
      <c r="B27" s="45">
        <v>43</v>
      </c>
      <c r="C27" s="45">
        <v>44</v>
      </c>
      <c r="D27" s="45">
        <v>45</v>
      </c>
      <c r="E27" s="45">
        <v>46</v>
      </c>
      <c r="F27" s="45">
        <v>47</v>
      </c>
      <c r="G27" s="45">
        <v>48</v>
      </c>
      <c r="H27" s="45">
        <v>49</v>
      </c>
    </row>
    <row r="28" spans="1:8" ht="12.75">
      <c r="A28" s="2" t="s">
        <v>26</v>
      </c>
      <c r="B28" s="48">
        <v>7403.4</v>
      </c>
      <c r="C28" s="48">
        <v>41586.10471551991</v>
      </c>
      <c r="D28" s="48">
        <v>37775.59296614097</v>
      </c>
      <c r="E28" s="48">
        <v>34182.70471551991</v>
      </c>
      <c r="F28" s="48">
        <v>3662.442780875068</v>
      </c>
      <c r="G28" s="48">
        <v>148.06799999989312</v>
      </c>
      <c r="H28" s="48">
        <v>37775.592983285766</v>
      </c>
    </row>
    <row r="29" spans="1:8" ht="12.75">
      <c r="A29" s="2" t="s">
        <v>9</v>
      </c>
      <c r="B29" s="48">
        <v>1840.4852399999997</v>
      </c>
      <c r="C29" s="48">
        <v>7560.543758346898</v>
      </c>
      <c r="D29" s="48">
        <v>7516.502652173516</v>
      </c>
      <c r="E29" s="48">
        <v>5720.058518346898</v>
      </c>
      <c r="F29" s="48">
        <v>14.578864889596165</v>
      </c>
      <c r="G29" s="48">
        <v>29.462238112542533</v>
      </c>
      <c r="H29" s="48">
        <v>7516.502652229827</v>
      </c>
    </row>
    <row r="30" spans="1:8" ht="12.75">
      <c r="A30" s="2" t="s">
        <v>11</v>
      </c>
      <c r="B30" s="48">
        <v>5516.27334</v>
      </c>
      <c r="C30" s="48">
        <v>22652.804242362476</v>
      </c>
      <c r="D30" s="48">
        <v>22525.86330384776</v>
      </c>
      <c r="E30" s="48">
        <v>17136.530902362476</v>
      </c>
      <c r="F30" s="48">
        <v>38.6468974190977</v>
      </c>
      <c r="G30" s="48">
        <v>88.2940350133496</v>
      </c>
      <c r="H30" s="48">
        <v>22525.86330401126</v>
      </c>
    </row>
    <row r="31" spans="1:8" ht="12.75">
      <c r="A31" s="2" t="s">
        <v>12</v>
      </c>
      <c r="B31" s="48">
        <v>0</v>
      </c>
      <c r="C31" s="48">
        <v>5663.166768547007</v>
      </c>
      <c r="D31" s="48">
        <v>2070.2785007588204</v>
      </c>
      <c r="E31" s="48">
        <v>5663.166768547007</v>
      </c>
      <c r="F31" s="48">
        <v>3584.7734502854146</v>
      </c>
      <c r="G31" s="48">
        <v>8.11481628771696</v>
      </c>
      <c r="H31" s="48">
        <v>2070.2785007811503</v>
      </c>
    </row>
    <row r="32" spans="1:8" ht="12.75">
      <c r="A32" s="2" t="s">
        <v>17</v>
      </c>
      <c r="B32" s="48">
        <v>46.64142</v>
      </c>
      <c r="C32" s="48">
        <v>5709.589946263525</v>
      </c>
      <c r="D32" s="48">
        <v>5662.948509360874</v>
      </c>
      <c r="E32" s="48">
        <v>5662.948526263525</v>
      </c>
      <c r="F32" s="48">
        <v>24.4435682809593</v>
      </c>
      <c r="G32" s="48">
        <v>22.196910586284016</v>
      </c>
      <c r="H32" s="48">
        <v>5662.948526263525</v>
      </c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45" t="s">
        <v>37</v>
      </c>
      <c r="B35" s="2"/>
      <c r="C35" s="2"/>
      <c r="D35" s="2"/>
      <c r="E35" s="2"/>
      <c r="F35" s="2"/>
      <c r="G35" s="2"/>
      <c r="H35" s="2"/>
    </row>
    <row r="36" spans="1:8" ht="12.75">
      <c r="A36" s="2" t="s">
        <v>23</v>
      </c>
      <c r="B36" s="45">
        <v>43</v>
      </c>
      <c r="C36" s="45">
        <v>44</v>
      </c>
      <c r="D36" s="45">
        <v>45</v>
      </c>
      <c r="E36" s="45">
        <v>46</v>
      </c>
      <c r="F36" s="45">
        <v>47</v>
      </c>
      <c r="G36" s="45">
        <v>48</v>
      </c>
      <c r="H36" s="45">
        <v>49</v>
      </c>
    </row>
    <row r="37" spans="1:8" ht="12.75">
      <c r="A37" s="2" t="s">
        <v>9</v>
      </c>
      <c r="B37" s="69">
        <v>0.2486</v>
      </c>
      <c r="C37" s="69">
        <v>0.19377308648215608</v>
      </c>
      <c r="D37" s="69">
        <v>0.2131386730765826</v>
      </c>
      <c r="E37" s="69">
        <v>0.18059789539663468</v>
      </c>
      <c r="F37" s="69">
        <v>0.004007698781087715</v>
      </c>
      <c r="G37" s="69">
        <v>0.2131386730765826</v>
      </c>
      <c r="H37" s="69">
        <v>0.21313867307658257</v>
      </c>
    </row>
    <row r="38" spans="1:8" ht="12.75">
      <c r="A38" s="2" t="s">
        <v>11</v>
      </c>
      <c r="B38" s="69">
        <v>0.7451</v>
      </c>
      <c r="C38" s="69">
        <v>0.580614989962449</v>
      </c>
      <c r="D38" s="69">
        <v>0.6387825794699288</v>
      </c>
      <c r="E38" s="69">
        <v>0.5410883907267773</v>
      </c>
      <c r="F38" s="69">
        <v>0.01062475905974006</v>
      </c>
      <c r="G38" s="69">
        <v>0.6387825794699288</v>
      </c>
      <c r="H38" s="69">
        <v>0.6387825794699289</v>
      </c>
    </row>
    <row r="39" spans="1:8" ht="12.75">
      <c r="A39" s="2" t="s">
        <v>12</v>
      </c>
      <c r="B39" s="69">
        <v>0</v>
      </c>
      <c r="C39" s="69">
        <v>0.14359691954792494</v>
      </c>
      <c r="D39" s="69">
        <v>0.058078430130641574</v>
      </c>
      <c r="E39" s="69">
        <v>0.17810400252862948</v>
      </c>
      <c r="F39" s="69">
        <v>0.9816014499426343</v>
      </c>
      <c r="G39" s="69">
        <v>0.05807843013064156</v>
      </c>
      <c r="H39" s="69">
        <v>0.058078430130641574</v>
      </c>
    </row>
    <row r="40" spans="1:8" ht="12.75">
      <c r="A40" s="2" t="s">
        <v>17</v>
      </c>
      <c r="B40" s="69">
        <v>0.0063</v>
      </c>
      <c r="C40" s="69">
        <v>0.0820150040074701</v>
      </c>
      <c r="D40" s="69">
        <v>0.09000031732284705</v>
      </c>
      <c r="E40" s="69">
        <v>0.10020971134795846</v>
      </c>
      <c r="F40" s="69">
        <v>0.003766092216537954</v>
      </c>
      <c r="G40" s="69">
        <v>0.09000031732284701</v>
      </c>
      <c r="H40" s="69">
        <v>0.09000031732284686</v>
      </c>
    </row>
    <row r="41" spans="1:8" ht="12.75">
      <c r="A41" s="2" t="s">
        <v>24</v>
      </c>
      <c r="B41" s="69">
        <v>1</v>
      </c>
      <c r="C41" s="69">
        <v>1</v>
      </c>
      <c r="D41" s="69">
        <v>1</v>
      </c>
      <c r="E41" s="69">
        <v>1</v>
      </c>
      <c r="F41" s="69">
        <v>1</v>
      </c>
      <c r="G41" s="69">
        <v>1</v>
      </c>
      <c r="H41" s="69">
        <v>1</v>
      </c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 t="s">
        <v>25</v>
      </c>
      <c r="B43" s="45">
        <v>43</v>
      </c>
      <c r="C43" s="45">
        <v>44</v>
      </c>
      <c r="D43" s="45">
        <v>45</v>
      </c>
      <c r="E43" s="45">
        <v>46</v>
      </c>
      <c r="F43" s="45">
        <v>47</v>
      </c>
      <c r="G43" s="45">
        <v>48</v>
      </c>
      <c r="H43" s="45">
        <v>49</v>
      </c>
    </row>
    <row r="44" spans="1:8" ht="12.75">
      <c r="A44" s="2" t="s">
        <v>26</v>
      </c>
      <c r="B44" s="48">
        <v>7403.4</v>
      </c>
      <c r="C44" s="48">
        <v>38211.72520023694</v>
      </c>
      <c r="D44" s="48">
        <v>34303.13878066806</v>
      </c>
      <c r="E44" s="48">
        <v>30808.325200236948</v>
      </c>
      <c r="F44" s="48">
        <v>3538.416419568893</v>
      </c>
      <c r="G44" s="48">
        <v>370.17</v>
      </c>
      <c r="H44" s="48">
        <v>34303.13878066806</v>
      </c>
    </row>
    <row r="45" spans="1:8" ht="12.75">
      <c r="A45" s="2" t="s">
        <v>9</v>
      </c>
      <c r="B45" s="48">
        <v>1840.4852399999997</v>
      </c>
      <c r="C45" s="48">
        <v>7404.403931857896</v>
      </c>
      <c r="D45" s="48">
        <v>7311.325482073452</v>
      </c>
      <c r="E45" s="48">
        <v>5563.918691857896</v>
      </c>
      <c r="F45" s="48">
        <v>14.18090717168701</v>
      </c>
      <c r="G45" s="48">
        <v>78.8975426127586</v>
      </c>
      <c r="H45" s="48">
        <v>7311.325482073451</v>
      </c>
    </row>
    <row r="46" spans="1:8" ht="12.75">
      <c r="A46" s="2" t="s">
        <v>11</v>
      </c>
      <c r="B46" s="48">
        <v>5516.27334</v>
      </c>
      <c r="C46" s="48">
        <v>22186.30044358343</v>
      </c>
      <c r="D46" s="48">
        <v>21912.24747423009</v>
      </c>
      <c r="E46" s="48">
        <v>16670.02710358343</v>
      </c>
      <c r="F46" s="48">
        <v>37.59482191094758</v>
      </c>
      <c r="G46" s="48">
        <v>236.45814744238356</v>
      </c>
      <c r="H46" s="48">
        <v>21912.247474230095</v>
      </c>
    </row>
    <row r="47" spans="1:8" ht="12.75">
      <c r="A47" s="2" t="s">
        <v>12</v>
      </c>
      <c r="B47" s="48">
        <v>0</v>
      </c>
      <c r="C47" s="48">
        <v>5487.086029365841</v>
      </c>
      <c r="D47" s="48">
        <v>1992.2724489347313</v>
      </c>
      <c r="E47" s="48">
        <v>5487.086029365841</v>
      </c>
      <c r="F47" s="48">
        <v>3473.3146879496503</v>
      </c>
      <c r="G47" s="48">
        <v>21.498892481459592</v>
      </c>
      <c r="H47" s="48">
        <v>1992.2724489347313</v>
      </c>
    </row>
    <row r="48" spans="1:8" ht="12.75">
      <c r="A48" s="2" t="s">
        <v>17</v>
      </c>
      <c r="B48" s="48">
        <v>46.64142</v>
      </c>
      <c r="C48" s="48">
        <v>3133.934795429779</v>
      </c>
      <c r="D48" s="48">
        <v>3087.293375429786</v>
      </c>
      <c r="E48" s="48">
        <v>3087.293375429779</v>
      </c>
      <c r="F48" s="48">
        <v>13.326002536608504</v>
      </c>
      <c r="G48" s="48">
        <v>33.31541746339828</v>
      </c>
      <c r="H48" s="48">
        <v>3087.293375429779</v>
      </c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45" t="s">
        <v>38</v>
      </c>
      <c r="B50" s="2"/>
      <c r="C50" s="2"/>
      <c r="D50" s="2"/>
      <c r="E50" s="2"/>
      <c r="F50" s="2"/>
      <c r="G50" s="2"/>
      <c r="H50" s="2"/>
    </row>
    <row r="51" spans="1:8" ht="12.75">
      <c r="A51" s="2" t="s">
        <v>23</v>
      </c>
      <c r="B51" s="45">
        <v>43</v>
      </c>
      <c r="C51" s="45">
        <v>44</v>
      </c>
      <c r="D51" s="45">
        <v>45</v>
      </c>
      <c r="E51" s="45">
        <v>46</v>
      </c>
      <c r="F51" s="45">
        <v>47</v>
      </c>
      <c r="G51" s="45">
        <v>48</v>
      </c>
      <c r="H51" s="45">
        <v>49</v>
      </c>
    </row>
    <row r="52" spans="1:8" ht="12.75">
      <c r="A52" s="2" t="s">
        <v>9</v>
      </c>
      <c r="B52" s="69">
        <v>0.2486</v>
      </c>
      <c r="C52" s="69">
        <v>0.18570150269121946</v>
      </c>
      <c r="D52" s="69">
        <v>0.20550518143681476</v>
      </c>
      <c r="E52" s="69">
        <v>0.16981342397190677</v>
      </c>
      <c r="F52" s="69">
        <v>0.0035240991879922482</v>
      </c>
      <c r="G52" s="69">
        <v>0.20550518143681473</v>
      </c>
      <c r="H52" s="69">
        <v>0.20550518143681476</v>
      </c>
    </row>
    <row r="53" spans="1:8" ht="12.75">
      <c r="A53" s="2" t="s">
        <v>11</v>
      </c>
      <c r="B53" s="69">
        <v>0.7451</v>
      </c>
      <c r="C53" s="69">
        <v>0.5547650431472086</v>
      </c>
      <c r="D53" s="69">
        <v>0.6140596041587167</v>
      </c>
      <c r="E53" s="69">
        <v>0.5066866802784031</v>
      </c>
      <c r="F53" s="69">
        <v>0.00930430801268947</v>
      </c>
      <c r="G53" s="69">
        <v>0.6140596041587167</v>
      </c>
      <c r="H53" s="69">
        <v>0.6140596041587167</v>
      </c>
    </row>
    <row r="54" spans="1:8" ht="12.75">
      <c r="A54" s="2" t="s">
        <v>12</v>
      </c>
      <c r="B54" s="69">
        <v>0</v>
      </c>
      <c r="C54" s="69">
        <v>0.1521829717119045</v>
      </c>
      <c r="D54" s="69">
        <v>0.061922806860663634</v>
      </c>
      <c r="E54" s="69">
        <v>0.19062419269096503</v>
      </c>
      <c r="F54" s="69">
        <v>0.9825015546181061</v>
      </c>
      <c r="G54" s="69">
        <v>0.061922806860663634</v>
      </c>
      <c r="H54" s="69">
        <v>0.061922806860663634</v>
      </c>
    </row>
    <row r="55" spans="1:8" ht="12.75">
      <c r="A55" s="2" t="s">
        <v>17</v>
      </c>
      <c r="B55" s="69">
        <v>0.0063</v>
      </c>
      <c r="C55" s="69">
        <v>0.10735048244966734</v>
      </c>
      <c r="D55" s="69">
        <v>0.11851240754380488</v>
      </c>
      <c r="E55" s="69">
        <v>0.13287570305872498</v>
      </c>
      <c r="F55" s="69">
        <v>0.004670038181212263</v>
      </c>
      <c r="G55" s="69">
        <v>0.11851240754380485</v>
      </c>
      <c r="H55" s="69">
        <v>0.11851240754380486</v>
      </c>
    </row>
    <row r="56" spans="1:8" ht="12.75">
      <c r="A56" s="2" t="s">
        <v>24</v>
      </c>
      <c r="B56" s="69">
        <v>1</v>
      </c>
      <c r="C56" s="69">
        <v>1</v>
      </c>
      <c r="D56" s="69">
        <v>1</v>
      </c>
      <c r="E56" s="69">
        <v>1</v>
      </c>
      <c r="F56" s="69">
        <v>1</v>
      </c>
      <c r="G56" s="69">
        <v>1</v>
      </c>
      <c r="H56" s="69">
        <v>1</v>
      </c>
    </row>
    <row r="57" spans="1:8" ht="12.75">
      <c r="A57" s="2"/>
      <c r="B57" s="2"/>
      <c r="C57" s="2"/>
      <c r="D57" s="2"/>
      <c r="E57" s="2"/>
      <c r="F57" s="2"/>
      <c r="G57" s="2"/>
      <c r="H57" s="2"/>
    </row>
    <row r="58" spans="1:8" ht="12.75">
      <c r="A58" s="2" t="s">
        <v>25</v>
      </c>
      <c r="B58" s="45">
        <v>43</v>
      </c>
      <c r="C58" s="45">
        <v>44</v>
      </c>
      <c r="D58" s="45">
        <v>45</v>
      </c>
      <c r="E58" s="45">
        <v>46</v>
      </c>
      <c r="F58" s="45">
        <v>47</v>
      </c>
      <c r="G58" s="45">
        <v>48</v>
      </c>
      <c r="H58" s="45">
        <v>49</v>
      </c>
    </row>
    <row r="59" spans="1:8" ht="12.75">
      <c r="A59" s="2" t="s">
        <v>26</v>
      </c>
      <c r="B59" s="48">
        <v>7403.4</v>
      </c>
      <c r="C59" s="48">
        <v>36712.339312453885</v>
      </c>
      <c r="D59" s="48">
        <v>32861.081786802264</v>
      </c>
      <c r="E59" s="48">
        <v>29308.939312453884</v>
      </c>
      <c r="F59" s="48">
        <v>3599.541925651617</v>
      </c>
      <c r="G59" s="48">
        <v>251.7156</v>
      </c>
      <c r="H59" s="48">
        <v>32861.081786802264</v>
      </c>
    </row>
    <row r="60" spans="1:8" ht="12.75">
      <c r="A60" s="2" t="s">
        <v>9</v>
      </c>
      <c r="B60" s="48">
        <v>1840.4852399999997</v>
      </c>
      <c r="C60" s="48">
        <v>6817.536577632617</v>
      </c>
      <c r="D60" s="48">
        <v>6753.122574806808</v>
      </c>
      <c r="E60" s="48">
        <v>4977.051337632617</v>
      </c>
      <c r="F60" s="48">
        <v>12.685142777332917</v>
      </c>
      <c r="G60" s="48">
        <v>51.72886004847668</v>
      </c>
      <c r="H60" s="48">
        <v>6753.122574806808</v>
      </c>
    </row>
    <row r="61" spans="1:8" ht="12.75">
      <c r="A61" s="2" t="s">
        <v>11</v>
      </c>
      <c r="B61" s="48">
        <v>5516.27334</v>
      </c>
      <c r="C61" s="48">
        <v>20366.722502708442</v>
      </c>
      <c r="D61" s="48">
        <v>20178.662874231013</v>
      </c>
      <c r="E61" s="48">
        <v>14850.449162708443</v>
      </c>
      <c r="F61" s="48">
        <v>33.49124678085202</v>
      </c>
      <c r="G61" s="48">
        <v>154.56838169657388</v>
      </c>
      <c r="H61" s="48">
        <v>20178.662874231013</v>
      </c>
    </row>
    <row r="62" spans="1:8" ht="12.75">
      <c r="A62" s="2" t="s">
        <v>12</v>
      </c>
      <c r="B62" s="48">
        <v>0</v>
      </c>
      <c r="C62" s="48">
        <v>5586.992895065009</v>
      </c>
      <c r="D62" s="48">
        <v>2034.8504207166282</v>
      </c>
      <c r="E62" s="48">
        <v>5586.992895065009</v>
      </c>
      <c r="F62" s="48">
        <v>3536.555537865765</v>
      </c>
      <c r="G62" s="48">
        <v>15.586936482616062</v>
      </c>
      <c r="H62" s="48">
        <v>2034.8504207166282</v>
      </c>
    </row>
    <row r="63" spans="1:8" ht="12.75">
      <c r="A63" s="2" t="s">
        <v>17</v>
      </c>
      <c r="B63" s="48">
        <v>46.64142</v>
      </c>
      <c r="C63" s="48">
        <v>3941.087337047813</v>
      </c>
      <c r="D63" s="48">
        <v>3894.4459170478135</v>
      </c>
      <c r="E63" s="48">
        <v>3894.445917047813</v>
      </c>
      <c r="F63" s="48">
        <v>16.809998227667364</v>
      </c>
      <c r="G63" s="48">
        <v>29.831421772333364</v>
      </c>
      <c r="H63" s="48">
        <v>3894.445917047813</v>
      </c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12.75">
      <c r="A65" s="2"/>
      <c r="B65" s="2"/>
      <c r="C65" s="2"/>
      <c r="D65" s="2"/>
      <c r="E65" s="2"/>
      <c r="F65" s="2"/>
      <c r="G65" s="2"/>
      <c r="H65" s="2"/>
    </row>
    <row r="66" spans="1:8" ht="12.75">
      <c r="A66" s="45" t="s">
        <v>39</v>
      </c>
      <c r="B66" s="2"/>
      <c r="C66" s="2"/>
      <c r="D66" s="2"/>
      <c r="E66" s="2"/>
      <c r="F66" s="2"/>
      <c r="G66" s="2"/>
      <c r="H66" s="2"/>
    </row>
    <row r="67" spans="1:8" ht="12.75">
      <c r="A67" s="2" t="s">
        <v>23</v>
      </c>
      <c r="B67" s="45">
        <v>43</v>
      </c>
      <c r="C67" s="45">
        <v>44</v>
      </c>
      <c r="D67" s="45">
        <v>45</v>
      </c>
      <c r="E67" s="45">
        <v>46</v>
      </c>
      <c r="F67" s="45">
        <v>47</v>
      </c>
      <c r="G67" s="45">
        <v>48</v>
      </c>
      <c r="H67" s="45">
        <v>49</v>
      </c>
    </row>
    <row r="68" spans="1:8" ht="12.75">
      <c r="A68" s="2" t="s">
        <v>9</v>
      </c>
      <c r="B68" s="69">
        <v>0.2486</v>
      </c>
      <c r="C68" s="69">
        <v>0.19202051437551448</v>
      </c>
      <c r="D68" s="69">
        <v>0.20907921090011775</v>
      </c>
      <c r="E68" s="69">
        <v>0.1803405261652914</v>
      </c>
      <c r="F68" s="69">
        <v>0.00456756597449787</v>
      </c>
      <c r="G68" s="69">
        <v>0.20907921090011772</v>
      </c>
      <c r="H68" s="69">
        <v>0.20907921090011775</v>
      </c>
    </row>
    <row r="69" spans="1:8" ht="12.75">
      <c r="A69" s="2" t="s">
        <v>11</v>
      </c>
      <c r="B69" s="69">
        <v>0.7451</v>
      </c>
      <c r="C69" s="69">
        <v>0.5773113467086015</v>
      </c>
      <c r="D69" s="69">
        <v>0.6287413945565921</v>
      </c>
      <c r="E69" s="69">
        <v>0.5426738898526022</v>
      </c>
      <c r="F69" s="69">
        <v>0.012161829475167026</v>
      </c>
      <c r="G69" s="69">
        <v>0.6287413945565921</v>
      </c>
      <c r="H69" s="69">
        <v>0.6287413945565921</v>
      </c>
    </row>
    <row r="70" spans="1:8" ht="12.75">
      <c r="A70" s="2" t="s">
        <v>12</v>
      </c>
      <c r="B70" s="69">
        <v>0</v>
      </c>
      <c r="C70" s="69">
        <v>0.12888148976101854</v>
      </c>
      <c r="D70" s="69">
        <v>0.05160415847701074</v>
      </c>
      <c r="E70" s="69">
        <v>0.155487144872758</v>
      </c>
      <c r="F70" s="69">
        <v>0.9780591260978198</v>
      </c>
      <c r="G70" s="69">
        <v>0.05160415847701074</v>
      </c>
      <c r="H70" s="69">
        <v>0.05160415847701074</v>
      </c>
    </row>
    <row r="71" spans="1:8" ht="12.75">
      <c r="A71" s="2" t="s">
        <v>17</v>
      </c>
      <c r="B71" s="69">
        <v>0.0063</v>
      </c>
      <c r="C71" s="69">
        <v>0.10178664915486553</v>
      </c>
      <c r="D71" s="69">
        <v>0.11057523606627956</v>
      </c>
      <c r="E71" s="69">
        <v>0.12149843910934832</v>
      </c>
      <c r="F71" s="69">
        <v>0.005211478452515344</v>
      </c>
      <c r="G71" s="69">
        <v>0.11057523606627956</v>
      </c>
      <c r="H71" s="69">
        <v>0.11057523606627956</v>
      </c>
    </row>
    <row r="72" spans="1:8" ht="12.75">
      <c r="A72" s="2" t="s">
        <v>24</v>
      </c>
      <c r="B72" s="69">
        <v>1</v>
      </c>
      <c r="C72" s="69">
        <v>1</v>
      </c>
      <c r="D72" s="69">
        <v>1</v>
      </c>
      <c r="E72" s="69">
        <v>1</v>
      </c>
      <c r="F72" s="69">
        <v>1</v>
      </c>
      <c r="G72" s="69">
        <v>1</v>
      </c>
      <c r="H72" s="69">
        <v>1</v>
      </c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 t="s">
        <v>25</v>
      </c>
      <c r="B74" s="45">
        <v>43</v>
      </c>
      <c r="C74" s="45">
        <v>44</v>
      </c>
      <c r="D74" s="45">
        <v>45</v>
      </c>
      <c r="E74" s="45">
        <v>46</v>
      </c>
      <c r="F74" s="45">
        <v>47</v>
      </c>
      <c r="G74" s="45">
        <v>48</v>
      </c>
      <c r="H74" s="45">
        <v>49</v>
      </c>
    </row>
    <row r="75" spans="1:8" ht="12.75">
      <c r="A75" s="2" t="s">
        <v>26</v>
      </c>
      <c r="B75" s="48">
        <v>7403.4</v>
      </c>
      <c r="C75" s="48">
        <v>43266.49817553449</v>
      </c>
      <c r="D75" s="48">
        <v>39405.843523055715</v>
      </c>
      <c r="E75" s="48">
        <v>35863.0981755345</v>
      </c>
      <c r="F75" s="48">
        <v>3608.9390524787764</v>
      </c>
      <c r="G75" s="48">
        <v>251.71560000000005</v>
      </c>
      <c r="H75" s="48">
        <v>39405.843523055715</v>
      </c>
    </row>
    <row r="76" spans="1:8" ht="12.75">
      <c r="A76" s="2" t="s">
        <v>9</v>
      </c>
      <c r="B76" s="48">
        <v>1840.4852399999997</v>
      </c>
      <c r="C76" s="48">
        <v>8308.055234893392</v>
      </c>
      <c r="D76" s="48">
        <v>8238.942668654005</v>
      </c>
      <c r="E76" s="48">
        <v>6467.569994893393</v>
      </c>
      <c r="F76" s="48">
        <v>16.484067220138645</v>
      </c>
      <c r="G76" s="48">
        <v>52.62849901924968</v>
      </c>
      <c r="H76" s="48">
        <v>8238.942668654005</v>
      </c>
    </row>
    <row r="77" spans="1:8" ht="12.75">
      <c r="A77" s="2" t="s">
        <v>11</v>
      </c>
      <c r="B77" s="48">
        <v>5516.27334</v>
      </c>
      <c r="C77" s="48">
        <v>24978.240329083066</v>
      </c>
      <c r="D77" s="48">
        <v>24776.0850103649</v>
      </c>
      <c r="E77" s="48">
        <v>19461.966989083066</v>
      </c>
      <c r="F77" s="48">
        <v>43.89130134251774</v>
      </c>
      <c r="G77" s="48">
        <v>158.26401737564933</v>
      </c>
      <c r="H77" s="48">
        <v>24776.0850103649</v>
      </c>
    </row>
    <row r="78" spans="1:8" ht="12.75">
      <c r="A78" s="2" t="s">
        <v>12</v>
      </c>
      <c r="B78" s="48">
        <v>0</v>
      </c>
      <c r="C78" s="48">
        <v>5576.250741605276</v>
      </c>
      <c r="D78" s="48">
        <v>2033.5053940840544</v>
      </c>
      <c r="E78" s="48">
        <v>5576.250741605276</v>
      </c>
      <c r="F78" s="48">
        <v>3529.7557758076855</v>
      </c>
      <c r="G78" s="48">
        <v>12.989571713535847</v>
      </c>
      <c r="H78" s="48">
        <v>2033.5053940840544</v>
      </c>
    </row>
    <row r="79" spans="1:8" ht="12.75">
      <c r="A79" s="2" t="s">
        <v>17</v>
      </c>
      <c r="B79" s="48">
        <v>46.64142</v>
      </c>
      <c r="C79" s="48">
        <v>4403.951869952759</v>
      </c>
      <c r="D79" s="48">
        <v>4357.310449952759</v>
      </c>
      <c r="E79" s="48">
        <v>4357.310449952759</v>
      </c>
      <c r="F79" s="48">
        <v>18.807908108434287</v>
      </c>
      <c r="G79" s="48">
        <v>27.833511891565205</v>
      </c>
      <c r="H79" s="48">
        <v>4357.310449952759</v>
      </c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45" t="s">
        <v>40</v>
      </c>
      <c r="B82" s="2"/>
      <c r="C82" s="2"/>
      <c r="D82" s="2"/>
      <c r="E82" s="2"/>
      <c r="F82" s="2"/>
      <c r="G82" s="2"/>
      <c r="H82" s="2"/>
    </row>
    <row r="83" spans="1:8" ht="12.75">
      <c r="A83" s="2" t="s">
        <v>23</v>
      </c>
      <c r="B83" s="45">
        <v>43</v>
      </c>
      <c r="C83" s="45">
        <v>44</v>
      </c>
      <c r="D83" s="45">
        <v>45</v>
      </c>
      <c r="E83" s="45">
        <v>46</v>
      </c>
      <c r="F83" s="45">
        <v>47</v>
      </c>
      <c r="G83" s="45">
        <v>48</v>
      </c>
      <c r="H83" s="45">
        <v>49</v>
      </c>
    </row>
    <row r="84" spans="1:8" ht="12.75">
      <c r="A84" s="2" t="s">
        <v>9</v>
      </c>
      <c r="B84" s="69">
        <v>0.24860000000000002</v>
      </c>
      <c r="C84" s="69">
        <v>0.1887895925362301</v>
      </c>
      <c r="D84" s="69">
        <v>0.20725614092833256</v>
      </c>
      <c r="E84" s="69">
        <v>0.1750653761477875</v>
      </c>
      <c r="F84" s="69">
        <v>0.003994641260106217</v>
      </c>
      <c r="G84" s="69">
        <v>0.20725614092833256</v>
      </c>
      <c r="H84" s="69">
        <v>0.20725614092833256</v>
      </c>
    </row>
    <row r="85" spans="1:8" ht="12.75">
      <c r="A85" s="2" t="s">
        <v>11</v>
      </c>
      <c r="B85" s="69">
        <v>0.7451000000000001</v>
      </c>
      <c r="C85" s="69">
        <v>0.5656702007696941</v>
      </c>
      <c r="D85" s="69">
        <v>0.6211393470698828</v>
      </c>
      <c r="E85" s="69">
        <v>0.5244978781657526</v>
      </c>
      <c r="F85" s="69">
        <v>0.010589848436210051</v>
      </c>
      <c r="G85" s="69">
        <v>0.6211393470698828</v>
      </c>
      <c r="H85" s="69">
        <v>0.6211393470698828</v>
      </c>
    </row>
    <row r="86" spans="1:8" ht="12.75">
      <c r="A86" s="2" t="s">
        <v>12</v>
      </c>
      <c r="B86" s="69">
        <v>0</v>
      </c>
      <c r="C86" s="69">
        <v>0.140725270339732</v>
      </c>
      <c r="D86" s="69">
        <v>0.05680747708273238</v>
      </c>
      <c r="E86" s="69">
        <v>0.17301637390117286</v>
      </c>
      <c r="F86" s="69">
        <v>0.9804915432161082</v>
      </c>
      <c r="G86" s="69">
        <v>0.05680747708273237</v>
      </c>
      <c r="H86" s="69">
        <v>0.05680747708273238</v>
      </c>
    </row>
    <row r="87" spans="1:8" ht="12.75">
      <c r="A87" s="2" t="s">
        <v>17</v>
      </c>
      <c r="B87" s="69">
        <v>0.006300000000000001</v>
      </c>
      <c r="C87" s="69">
        <v>0.10481493635434366</v>
      </c>
      <c r="D87" s="69">
        <v>0.11479703491905226</v>
      </c>
      <c r="E87" s="69">
        <v>0.1274203717852871</v>
      </c>
      <c r="F87" s="69">
        <v>0.004923967087575533</v>
      </c>
      <c r="G87" s="69">
        <v>0.11479703491905227</v>
      </c>
      <c r="H87" s="69">
        <v>0.11479703491905226</v>
      </c>
    </row>
    <row r="88" spans="1:8" ht="12.75">
      <c r="A88" s="2" t="s">
        <v>24</v>
      </c>
      <c r="B88" s="69">
        <v>1</v>
      </c>
      <c r="C88" s="69">
        <v>1</v>
      </c>
      <c r="D88" s="69">
        <v>1</v>
      </c>
      <c r="E88" s="69">
        <v>1</v>
      </c>
      <c r="F88" s="69">
        <v>1</v>
      </c>
      <c r="G88" s="69">
        <v>1</v>
      </c>
      <c r="H88" s="69">
        <v>1</v>
      </c>
    </row>
    <row r="89" spans="1:8" ht="12.75">
      <c r="A89" s="2"/>
      <c r="B89" s="2"/>
      <c r="C89" s="2"/>
      <c r="D89" s="2"/>
      <c r="E89" s="2"/>
      <c r="F89" s="2"/>
      <c r="G89" s="2"/>
      <c r="H89" s="2"/>
    </row>
    <row r="90" spans="1:8" ht="12.75">
      <c r="A90" s="2" t="s">
        <v>25</v>
      </c>
      <c r="B90" s="45">
        <v>43</v>
      </c>
      <c r="C90" s="45">
        <v>44</v>
      </c>
      <c r="D90" s="45">
        <v>45</v>
      </c>
      <c r="E90" s="45">
        <v>46</v>
      </c>
      <c r="F90" s="45">
        <v>47</v>
      </c>
      <c r="G90" s="45">
        <v>48</v>
      </c>
      <c r="H90" s="45">
        <v>49</v>
      </c>
    </row>
    <row r="91" spans="1:8" ht="12.75">
      <c r="A91" s="2" t="s">
        <v>26</v>
      </c>
      <c r="B91" s="48">
        <v>8143.7</v>
      </c>
      <c r="C91" s="48">
        <v>43634.10626267587</v>
      </c>
      <c r="D91" s="48">
        <v>39393.010141680184</v>
      </c>
      <c r="E91" s="48">
        <v>35490.40626267587</v>
      </c>
      <c r="F91" s="48">
        <v>3964.210320995682</v>
      </c>
      <c r="G91" s="48">
        <v>276.88579999999996</v>
      </c>
      <c r="H91" s="48">
        <v>39393.010141680184</v>
      </c>
    </row>
    <row r="92" spans="1:8" ht="12.75">
      <c r="A92" s="2" t="s">
        <v>9</v>
      </c>
      <c r="B92" s="48">
        <v>2024.52382</v>
      </c>
      <c r="C92" s="48">
        <v>8237.665142013144</v>
      </c>
      <c r="D92" s="48">
        <v>8164.443261515302</v>
      </c>
      <c r="E92" s="48">
        <v>6213.141322013144</v>
      </c>
      <c r="F92" s="48">
        <v>15.835598111988263</v>
      </c>
      <c r="G92" s="48">
        <v>57.386282385854095</v>
      </c>
      <c r="H92" s="48">
        <v>8164.443261515302</v>
      </c>
    </row>
    <row r="93" spans="1:8" ht="12.75">
      <c r="A93" s="2" t="s">
        <v>11</v>
      </c>
      <c r="B93" s="48">
        <v>6067.87087</v>
      </c>
      <c r="C93" s="48">
        <v>24682.51365001403</v>
      </c>
      <c r="D93" s="48">
        <v>24468.5485985205</v>
      </c>
      <c r="E93" s="48">
        <v>18614.64278001403</v>
      </c>
      <c r="F93" s="48">
        <v>41.98038646860387</v>
      </c>
      <c r="G93" s="48">
        <v>171.98466502492215</v>
      </c>
      <c r="H93" s="48">
        <v>24468.5485985205</v>
      </c>
    </row>
    <row r="94" spans="1:8" ht="12.75">
      <c r="A94" s="2" t="s">
        <v>12</v>
      </c>
      <c r="B94" s="48">
        <v>0</v>
      </c>
      <c r="C94" s="48">
        <v>6140.421399847655</v>
      </c>
      <c r="D94" s="48">
        <v>2237.8175208433413</v>
      </c>
      <c r="E94" s="48">
        <v>6140.421399847655</v>
      </c>
      <c r="F94" s="48">
        <v>3886.87469526628</v>
      </c>
      <c r="G94" s="48">
        <v>15.729183738034017</v>
      </c>
      <c r="H94" s="48">
        <v>2237.8175208433413</v>
      </c>
    </row>
    <row r="95" spans="1:8" ht="12.75">
      <c r="A95" s="2" t="s">
        <v>17</v>
      </c>
      <c r="B95" s="48">
        <v>51.30531</v>
      </c>
      <c r="C95" s="48">
        <v>4573.50607080104</v>
      </c>
      <c r="D95" s="48">
        <v>4522.20076080104</v>
      </c>
      <c r="E95" s="48">
        <v>4522.20076080104</v>
      </c>
      <c r="F95" s="48">
        <v>19.519641148809978</v>
      </c>
      <c r="G95" s="48">
        <v>31.78566885118972</v>
      </c>
      <c r="H95" s="48">
        <v>4522.20076080104</v>
      </c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45" t="s">
        <v>41</v>
      </c>
      <c r="B98" s="2"/>
      <c r="C98" s="2"/>
      <c r="D98" s="2"/>
      <c r="E98" s="2"/>
      <c r="F98" s="2"/>
      <c r="G98" s="2"/>
      <c r="H98" s="2"/>
    </row>
    <row r="99" spans="1:8" ht="12.75">
      <c r="A99" s="2" t="s">
        <v>23</v>
      </c>
      <c r="B99" s="45">
        <v>43</v>
      </c>
      <c r="C99" s="45">
        <v>44</v>
      </c>
      <c r="D99" s="45">
        <v>45</v>
      </c>
      <c r="E99" s="45">
        <v>46</v>
      </c>
      <c r="F99" s="45">
        <v>47</v>
      </c>
      <c r="G99" s="45">
        <v>48</v>
      </c>
      <c r="H99" s="45">
        <v>49</v>
      </c>
    </row>
    <row r="100" spans="1:8" ht="12.75">
      <c r="A100" s="2" t="s">
        <v>9</v>
      </c>
      <c r="B100" s="69">
        <v>0.2486</v>
      </c>
      <c r="C100" s="69">
        <v>0.1887895925362295</v>
      </c>
      <c r="D100" s="69">
        <v>0.2072561409283318</v>
      </c>
      <c r="E100" s="69">
        <v>0.17506537614778683</v>
      </c>
      <c r="F100" s="69">
        <v>0.003994641260106217</v>
      </c>
      <c r="G100" s="69">
        <v>0.20725614092833178</v>
      </c>
      <c r="H100" s="69">
        <v>0.2072561409283318</v>
      </c>
    </row>
    <row r="101" spans="1:8" ht="12.75">
      <c r="A101" s="2" t="s">
        <v>11</v>
      </c>
      <c r="B101" s="69">
        <v>0.7451</v>
      </c>
      <c r="C101" s="69">
        <v>0.5656702007696942</v>
      </c>
      <c r="D101" s="69">
        <v>0.6211393470698826</v>
      </c>
      <c r="E101" s="69">
        <v>0.5244978781657528</v>
      </c>
      <c r="F101" s="69">
        <v>0.010589848436210095</v>
      </c>
      <c r="G101" s="69">
        <v>0.6211393470698827</v>
      </c>
      <c r="H101" s="69">
        <v>0.6211393470698826</v>
      </c>
    </row>
    <row r="102" spans="1:8" ht="12.75">
      <c r="A102" s="2" t="s">
        <v>12</v>
      </c>
      <c r="B102" s="69">
        <v>0</v>
      </c>
      <c r="C102" s="69">
        <v>0.1407252703397316</v>
      </c>
      <c r="D102" s="69">
        <v>0.056807477082732184</v>
      </c>
      <c r="E102" s="69">
        <v>0.1730163739011722</v>
      </c>
      <c r="F102" s="69">
        <v>0.980491543216108</v>
      </c>
      <c r="G102" s="69">
        <v>0.05680747708273218</v>
      </c>
      <c r="H102" s="69">
        <v>0.056807477082732184</v>
      </c>
    </row>
    <row r="103" spans="1:8" ht="12.75">
      <c r="A103" s="2" t="s">
        <v>17</v>
      </c>
      <c r="B103" s="69">
        <v>0.0063</v>
      </c>
      <c r="C103" s="69">
        <v>0.10481493635434469</v>
      </c>
      <c r="D103" s="69">
        <v>0.11479703491905333</v>
      </c>
      <c r="E103" s="69">
        <v>0.1274203717852882</v>
      </c>
      <c r="F103" s="69">
        <v>0.004923967087575595</v>
      </c>
      <c r="G103" s="69">
        <v>0.11479703491905331</v>
      </c>
      <c r="H103" s="69">
        <v>0.11479703491905333</v>
      </c>
    </row>
    <row r="104" spans="1:8" ht="12.75">
      <c r="A104" s="2" t="s">
        <v>24</v>
      </c>
      <c r="B104" s="69">
        <v>1</v>
      </c>
      <c r="C104" s="69">
        <v>1</v>
      </c>
      <c r="D104" s="69">
        <v>1</v>
      </c>
      <c r="E104" s="69">
        <v>1</v>
      </c>
      <c r="F104" s="69">
        <v>1</v>
      </c>
      <c r="G104" s="69">
        <v>1</v>
      </c>
      <c r="H104" s="69">
        <v>1</v>
      </c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 t="s">
        <v>25</v>
      </c>
      <c r="B106" s="45">
        <v>43</v>
      </c>
      <c r="C106" s="45">
        <v>44</v>
      </c>
      <c r="D106" s="45">
        <v>45</v>
      </c>
      <c r="E106" s="45">
        <v>46</v>
      </c>
      <c r="F106" s="45">
        <v>47</v>
      </c>
      <c r="G106" s="45">
        <v>48</v>
      </c>
      <c r="H106" s="45">
        <v>49</v>
      </c>
    </row>
    <row r="107" spans="1:8" ht="12.75">
      <c r="A107" s="2" t="s">
        <v>26</v>
      </c>
      <c r="B107" s="48">
        <v>6662.5</v>
      </c>
      <c r="C107" s="48">
        <v>35697.80725899519</v>
      </c>
      <c r="D107" s="48">
        <v>32228.094118023186</v>
      </c>
      <c r="E107" s="48">
        <v>29035.30725899519</v>
      </c>
      <c r="F107" s="48">
        <v>3243.188140972011</v>
      </c>
      <c r="G107" s="48">
        <v>226.525</v>
      </c>
      <c r="H107" s="48">
        <v>32228.094118023186</v>
      </c>
    </row>
    <row r="108" spans="1:8" ht="12.75">
      <c r="A108" s="2" t="s">
        <v>9</v>
      </c>
      <c r="B108" s="48">
        <v>1656.2975</v>
      </c>
      <c r="C108" s="48">
        <v>6739.374486862558</v>
      </c>
      <c r="D108" s="48">
        <v>6679.470416376555</v>
      </c>
      <c r="E108" s="48">
        <v>5083.076986862558</v>
      </c>
      <c r="F108" s="48">
        <v>12.955373162213972</v>
      </c>
      <c r="G108" s="48">
        <v>46.94869732379037</v>
      </c>
      <c r="H108" s="48">
        <v>6679.470416376555</v>
      </c>
    </row>
    <row r="109" spans="1:8" ht="12.75">
      <c r="A109" s="2" t="s">
        <v>11</v>
      </c>
      <c r="B109" s="48">
        <v>4964.22875</v>
      </c>
      <c r="C109" s="48">
        <v>20193.18579923366</v>
      </c>
      <c r="D109" s="48">
        <v>20018.137337775646</v>
      </c>
      <c r="E109" s="48">
        <v>15228.957049233657</v>
      </c>
      <c r="F109" s="48">
        <v>34.34487086300757</v>
      </c>
      <c r="G109" s="48">
        <v>140.7035905950052</v>
      </c>
      <c r="H109" s="48">
        <v>20018.137337775646</v>
      </c>
    </row>
    <row r="110" spans="1:8" ht="12.75">
      <c r="A110" s="2" t="s">
        <v>12</v>
      </c>
      <c r="B110" s="48">
        <v>0</v>
      </c>
      <c r="C110" s="48">
        <v>5023.583577057731</v>
      </c>
      <c r="D110" s="48">
        <v>1830.796718029738</v>
      </c>
      <c r="E110" s="48">
        <v>5023.583577057731</v>
      </c>
      <c r="F110" s="48">
        <v>3179.9185452818274</v>
      </c>
      <c r="G110" s="48">
        <v>12.86831374616591</v>
      </c>
      <c r="H110" s="48">
        <v>1830.796718029738</v>
      </c>
    </row>
    <row r="111" spans="1:8" ht="12.75">
      <c r="A111" s="2" t="s">
        <v>17</v>
      </c>
      <c r="B111" s="48">
        <v>41.97375</v>
      </c>
      <c r="C111" s="48">
        <v>3741.663395841245</v>
      </c>
      <c r="D111" s="48">
        <v>3699.689645841245</v>
      </c>
      <c r="E111" s="48">
        <v>3699.689645841245</v>
      </c>
      <c r="F111" s="48">
        <v>15.969351664961659</v>
      </c>
      <c r="G111" s="48">
        <v>26.00439833503856</v>
      </c>
      <c r="H111" s="48">
        <v>3699.689645841245</v>
      </c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45" t="s">
        <v>42</v>
      </c>
      <c r="B114" s="2"/>
      <c r="C114" s="2"/>
      <c r="D114" s="2"/>
      <c r="E114" s="2"/>
      <c r="F114" s="2"/>
      <c r="G114" s="2"/>
      <c r="H114" s="2"/>
    </row>
    <row r="115" spans="1:8" ht="12.75">
      <c r="A115" s="2" t="s">
        <v>23</v>
      </c>
      <c r="B115" s="45">
        <v>43</v>
      </c>
      <c r="C115" s="45">
        <v>44</v>
      </c>
      <c r="D115" s="45">
        <v>45</v>
      </c>
      <c r="E115" s="45">
        <v>46</v>
      </c>
      <c r="F115" s="45">
        <v>47</v>
      </c>
      <c r="G115" s="45">
        <v>48</v>
      </c>
      <c r="H115" s="45">
        <v>49</v>
      </c>
    </row>
    <row r="116" spans="1:8" ht="12.75">
      <c r="A116" s="2" t="s">
        <v>9</v>
      </c>
      <c r="B116" s="69">
        <v>0.24860000000000002</v>
      </c>
      <c r="C116" s="69">
        <v>0.18878959253623187</v>
      </c>
      <c r="D116" s="69">
        <v>0.2072561409283347</v>
      </c>
      <c r="E116" s="69">
        <v>0.17506537614778953</v>
      </c>
      <c r="F116" s="69">
        <v>0.003994641260106219</v>
      </c>
      <c r="G116" s="69">
        <v>0.20725614092833464</v>
      </c>
      <c r="H116" s="69">
        <v>0.2072561409283347</v>
      </c>
    </row>
    <row r="117" spans="1:8" ht="12.75">
      <c r="A117" s="2" t="s">
        <v>11</v>
      </c>
      <c r="B117" s="69">
        <v>0.7451000000000001</v>
      </c>
      <c r="C117" s="69">
        <v>0.5656702007696908</v>
      </c>
      <c r="D117" s="69">
        <v>0.6211393470698796</v>
      </c>
      <c r="E117" s="69">
        <v>0.5244978781657479</v>
      </c>
      <c r="F117" s="69">
        <v>0.010589848436209838</v>
      </c>
      <c r="G117" s="69">
        <v>0.6211393470698796</v>
      </c>
      <c r="H117" s="69">
        <v>0.6211393470698796</v>
      </c>
    </row>
    <row r="118" spans="1:8" ht="12.75">
      <c r="A118" s="2" t="s">
        <v>12</v>
      </c>
      <c r="B118" s="69">
        <v>0</v>
      </c>
      <c r="C118" s="69">
        <v>0.1407252703397333</v>
      </c>
      <c r="D118" s="69">
        <v>0.056807477082732954</v>
      </c>
      <c r="E118" s="69">
        <v>0.1730163739011748</v>
      </c>
      <c r="F118" s="69">
        <v>0.9804915432161084</v>
      </c>
      <c r="G118" s="69">
        <v>0.056807477082732954</v>
      </c>
      <c r="H118" s="69">
        <v>0.056807477082732954</v>
      </c>
    </row>
    <row r="119" spans="1:8" ht="12.75">
      <c r="A119" s="2" t="s">
        <v>17</v>
      </c>
      <c r="B119" s="69">
        <v>0.006300000000000001</v>
      </c>
      <c r="C119" s="69">
        <v>0.10481493635434405</v>
      </c>
      <c r="D119" s="69">
        <v>0.11479703491905278</v>
      </c>
      <c r="E119" s="69">
        <v>0.12742037178528778</v>
      </c>
      <c r="F119" s="69">
        <v>0.0049239670875755055</v>
      </c>
      <c r="G119" s="69">
        <v>0.11479703491905278</v>
      </c>
      <c r="H119" s="69">
        <v>0.11479703491905278</v>
      </c>
    </row>
    <row r="120" spans="1:8" ht="12.75">
      <c r="A120" s="2" t="s">
        <v>24</v>
      </c>
      <c r="B120" s="69">
        <v>1</v>
      </c>
      <c r="C120" s="69">
        <v>1</v>
      </c>
      <c r="D120" s="69">
        <v>1</v>
      </c>
      <c r="E120" s="69">
        <v>1</v>
      </c>
      <c r="F120" s="69">
        <v>1</v>
      </c>
      <c r="G120" s="69">
        <v>1</v>
      </c>
      <c r="H120" s="69">
        <v>1</v>
      </c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 t="s">
        <v>25</v>
      </c>
      <c r="B122" s="45">
        <v>43</v>
      </c>
      <c r="C122" s="45">
        <v>44</v>
      </c>
      <c r="D122" s="45">
        <v>45</v>
      </c>
      <c r="E122" s="45">
        <v>46</v>
      </c>
      <c r="F122" s="45">
        <v>47</v>
      </c>
      <c r="G122" s="45">
        <v>48</v>
      </c>
      <c r="H122" s="45">
        <v>49</v>
      </c>
    </row>
    <row r="123" spans="1:8" ht="12.75">
      <c r="A123" s="2" t="s">
        <v>26</v>
      </c>
      <c r="B123" s="48">
        <v>8143.5</v>
      </c>
      <c r="C123" s="48">
        <v>43633.03465870525</v>
      </c>
      <c r="D123" s="48">
        <v>39392.0426942016</v>
      </c>
      <c r="E123" s="48">
        <v>35489.53465870525</v>
      </c>
      <c r="F123" s="48">
        <v>3964.112964503648</v>
      </c>
      <c r="G123" s="48">
        <v>276.87899999999996</v>
      </c>
      <c r="H123" s="48">
        <v>39392.0426942016</v>
      </c>
    </row>
    <row r="124" spans="1:8" ht="12.75">
      <c r="A124" s="2" t="s">
        <v>9</v>
      </c>
      <c r="B124" s="48">
        <v>2024.4741</v>
      </c>
      <c r="C124" s="48">
        <v>8237.462834336247</v>
      </c>
      <c r="D124" s="48">
        <v>8164.242752084424</v>
      </c>
      <c r="E124" s="48">
        <v>6212.988734336247</v>
      </c>
      <c r="F124" s="48">
        <v>15.835209207728251</v>
      </c>
      <c r="G124" s="48">
        <v>57.38487304409636</v>
      </c>
      <c r="H124" s="48">
        <v>8164.242752084424</v>
      </c>
    </row>
    <row r="125" spans="1:8" ht="12.75">
      <c r="A125" s="2" t="s">
        <v>11</v>
      </c>
      <c r="B125" s="48">
        <v>6067.72185</v>
      </c>
      <c r="C125" s="48">
        <v>24681.907475580672</v>
      </c>
      <c r="D125" s="48">
        <v>24467.947678825203</v>
      </c>
      <c r="E125" s="48">
        <v>18614.18562558067</v>
      </c>
      <c r="F125" s="48">
        <v>41.979355478108104</v>
      </c>
      <c r="G125" s="48">
        <v>171.98044127736117</v>
      </c>
      <c r="H125" s="48">
        <v>24467.947678825203</v>
      </c>
    </row>
    <row r="126" spans="1:8" ht="12.75">
      <c r="A126" s="2" t="s">
        <v>12</v>
      </c>
      <c r="B126" s="48">
        <v>0</v>
      </c>
      <c r="C126" s="48">
        <v>6140.27059808925</v>
      </c>
      <c r="D126" s="48">
        <v>2237.7625625928954</v>
      </c>
      <c r="E126" s="48">
        <v>6140.27059808925</v>
      </c>
      <c r="F126" s="48">
        <v>3886.779238049164</v>
      </c>
      <c r="G126" s="48">
        <v>15.728797447190015</v>
      </c>
      <c r="H126" s="48">
        <v>2237.7625625928954</v>
      </c>
    </row>
    <row r="127" spans="1:8" ht="12.75">
      <c r="A127" s="2" t="s">
        <v>17</v>
      </c>
      <c r="B127" s="48">
        <v>51.304050000000004</v>
      </c>
      <c r="C127" s="48">
        <v>4573.393750699079</v>
      </c>
      <c r="D127" s="48">
        <v>4522.089700699079</v>
      </c>
      <c r="E127" s="48">
        <v>4522.089700699079</v>
      </c>
      <c r="F127" s="48">
        <v>19.51916176864733</v>
      </c>
      <c r="G127" s="48">
        <v>31.78488823135241</v>
      </c>
      <c r="H127" s="48">
        <v>4522.089700699079</v>
      </c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45" t="s">
        <v>43</v>
      </c>
      <c r="B130" s="2"/>
      <c r="C130" s="2"/>
      <c r="D130" s="2"/>
      <c r="E130" s="2"/>
      <c r="F130" s="2"/>
      <c r="G130" s="2"/>
      <c r="H130" s="2"/>
    </row>
    <row r="131" spans="1:8" ht="12.75">
      <c r="A131" s="2" t="s">
        <v>23</v>
      </c>
      <c r="B131" s="45">
        <v>43</v>
      </c>
      <c r="C131" s="45">
        <v>44</v>
      </c>
      <c r="D131" s="45">
        <v>45</v>
      </c>
      <c r="E131" s="45">
        <v>46</v>
      </c>
      <c r="F131" s="45">
        <v>47</v>
      </c>
      <c r="G131" s="45">
        <v>48</v>
      </c>
      <c r="H131" s="45">
        <v>49</v>
      </c>
    </row>
    <row r="132" spans="1:8" ht="12.75">
      <c r="A132" s="2" t="s">
        <v>9</v>
      </c>
      <c r="B132" s="69">
        <v>0.2486</v>
      </c>
      <c r="C132" s="69">
        <v>0.1887895925362295</v>
      </c>
      <c r="D132" s="69">
        <v>0.2072561409283318</v>
      </c>
      <c r="E132" s="69">
        <v>0.17506537614778683</v>
      </c>
      <c r="F132" s="69">
        <v>0.003994641260106217</v>
      </c>
      <c r="G132" s="69">
        <v>0.20725614092833178</v>
      </c>
      <c r="H132" s="69">
        <v>0.2072561409283318</v>
      </c>
    </row>
    <row r="133" spans="1:8" ht="12.75">
      <c r="A133" s="2" t="s">
        <v>11</v>
      </c>
      <c r="B133" s="69">
        <v>0.7451</v>
      </c>
      <c r="C133" s="69">
        <v>0.5656702007696942</v>
      </c>
      <c r="D133" s="69">
        <v>0.6211393470698826</v>
      </c>
      <c r="E133" s="69">
        <v>0.5244978781657528</v>
      </c>
      <c r="F133" s="69">
        <v>0.010589848436210095</v>
      </c>
      <c r="G133" s="69">
        <v>0.6211393470698827</v>
      </c>
      <c r="H133" s="69">
        <v>0.6211393470698826</v>
      </c>
    </row>
    <row r="134" spans="1:8" ht="12.75">
      <c r="A134" s="2" t="s">
        <v>12</v>
      </c>
      <c r="B134" s="69">
        <v>0</v>
      </c>
      <c r="C134" s="69">
        <v>0.1407252703397316</v>
      </c>
      <c r="D134" s="69">
        <v>0.056807477082732184</v>
      </c>
      <c r="E134" s="69">
        <v>0.1730163739011722</v>
      </c>
      <c r="F134" s="69">
        <v>0.980491543216108</v>
      </c>
      <c r="G134" s="69">
        <v>0.05680747708273218</v>
      </c>
      <c r="H134" s="69">
        <v>0.056807477082732184</v>
      </c>
    </row>
    <row r="135" spans="1:8" ht="12.75">
      <c r="A135" s="2" t="s">
        <v>17</v>
      </c>
      <c r="B135" s="69">
        <v>0.0063</v>
      </c>
      <c r="C135" s="69">
        <v>0.10481493635434469</v>
      </c>
      <c r="D135" s="69">
        <v>0.11479703491905333</v>
      </c>
      <c r="E135" s="69">
        <v>0.1274203717852882</v>
      </c>
      <c r="F135" s="69">
        <v>0.004923967087575595</v>
      </c>
      <c r="G135" s="69">
        <v>0.11479703491905331</v>
      </c>
      <c r="H135" s="69">
        <v>0.11479703491905333</v>
      </c>
    </row>
    <row r="136" spans="1:8" ht="12.75">
      <c r="A136" s="2" t="s">
        <v>24</v>
      </c>
      <c r="B136" s="69">
        <v>1</v>
      </c>
      <c r="C136" s="69">
        <v>1</v>
      </c>
      <c r="D136" s="69">
        <v>1</v>
      </c>
      <c r="E136" s="69">
        <v>1</v>
      </c>
      <c r="F136" s="69">
        <v>1</v>
      </c>
      <c r="G136" s="69">
        <v>1</v>
      </c>
      <c r="H136" s="69">
        <v>1</v>
      </c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 t="s">
        <v>25</v>
      </c>
      <c r="B138" s="45">
        <v>43</v>
      </c>
      <c r="C138" s="45">
        <v>44</v>
      </c>
      <c r="D138" s="45">
        <v>45</v>
      </c>
      <c r="E138" s="45">
        <v>46</v>
      </c>
      <c r="F138" s="45">
        <v>47</v>
      </c>
      <c r="G138" s="45">
        <v>48</v>
      </c>
      <c r="H138" s="45">
        <v>49</v>
      </c>
    </row>
    <row r="139" spans="1:8" ht="12.75">
      <c r="A139" s="2" t="s">
        <v>26</v>
      </c>
      <c r="B139" s="48">
        <v>6662.5</v>
      </c>
      <c r="C139" s="48">
        <v>35697.80725899519</v>
      </c>
      <c r="D139" s="48">
        <v>32228.094118023186</v>
      </c>
      <c r="E139" s="48">
        <v>29035.30725899519</v>
      </c>
      <c r="F139" s="48">
        <v>3243.188140972011</v>
      </c>
      <c r="G139" s="48">
        <v>226.525</v>
      </c>
      <c r="H139" s="48">
        <v>32228.094118023186</v>
      </c>
    </row>
    <row r="140" spans="1:8" ht="12.75">
      <c r="A140" s="2" t="s">
        <v>9</v>
      </c>
      <c r="B140" s="48">
        <v>1656.2975</v>
      </c>
      <c r="C140" s="48">
        <v>6739.374486862558</v>
      </c>
      <c r="D140" s="48">
        <v>6679.470416376555</v>
      </c>
      <c r="E140" s="48">
        <v>5083.076986862558</v>
      </c>
      <c r="F140" s="48">
        <v>12.955373162213972</v>
      </c>
      <c r="G140" s="48">
        <v>46.94869732379037</v>
      </c>
      <c r="H140" s="48">
        <v>6679.470416376555</v>
      </c>
    </row>
    <row r="141" spans="1:8" ht="12.75">
      <c r="A141" s="2" t="s">
        <v>11</v>
      </c>
      <c r="B141" s="48">
        <v>4964.22875</v>
      </c>
      <c r="C141" s="48">
        <v>20193.18579923366</v>
      </c>
      <c r="D141" s="48">
        <v>20018.137337775646</v>
      </c>
      <c r="E141" s="48">
        <v>15228.957049233657</v>
      </c>
      <c r="F141" s="48">
        <v>34.34487086300757</v>
      </c>
      <c r="G141" s="48">
        <v>140.7035905950052</v>
      </c>
      <c r="H141" s="48">
        <v>20018.137337775646</v>
      </c>
    </row>
    <row r="142" spans="1:8" ht="12.75">
      <c r="A142" s="2" t="s">
        <v>12</v>
      </c>
      <c r="B142" s="48">
        <v>0</v>
      </c>
      <c r="C142" s="48">
        <v>5023.583577057731</v>
      </c>
      <c r="D142" s="48">
        <v>1830.796718029738</v>
      </c>
      <c r="E142" s="48">
        <v>5023.583577057731</v>
      </c>
      <c r="F142" s="48">
        <v>3179.9185452818274</v>
      </c>
      <c r="G142" s="48">
        <v>12.86831374616591</v>
      </c>
      <c r="H142" s="48">
        <v>1830.796718029738</v>
      </c>
    </row>
    <row r="143" spans="1:8" ht="12.75">
      <c r="A143" s="2" t="s">
        <v>17</v>
      </c>
      <c r="B143" s="48">
        <v>41.97375</v>
      </c>
      <c r="C143" s="48">
        <v>3741.663395841245</v>
      </c>
      <c r="D143" s="48">
        <v>3699.689645841245</v>
      </c>
      <c r="E143" s="48">
        <v>3699.689645841245</v>
      </c>
      <c r="F143" s="48">
        <v>15.969351664961659</v>
      </c>
      <c r="G143" s="48">
        <v>26.00439833503856</v>
      </c>
      <c r="H143" s="48">
        <v>3699.689645841245</v>
      </c>
    </row>
  </sheetData>
  <mergeCells count="1">
    <mergeCell ref="A1:I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B42" sqref="B42"/>
    </sheetView>
  </sheetViews>
  <sheetFormatPr defaultColWidth="9.140625" defaultRowHeight="12.75"/>
  <cols>
    <col min="1" max="1" width="27.7109375" style="76" bestFit="1" customWidth="1"/>
    <col min="2" max="2" width="12.140625" style="76" bestFit="1" customWidth="1"/>
    <col min="3" max="3" width="12.421875" style="76" bestFit="1" customWidth="1"/>
    <col min="4" max="4" width="10.7109375" style="76" bestFit="1" customWidth="1"/>
    <col min="5" max="5" width="15.57421875" style="76" bestFit="1" customWidth="1"/>
    <col min="6" max="6" width="16.140625" style="76" bestFit="1" customWidth="1"/>
    <col min="7" max="8" width="10.28125" style="76" bestFit="1" customWidth="1"/>
    <col min="9" max="9" width="7.28125" style="76" bestFit="1" customWidth="1"/>
    <col min="10" max="16384" width="9.140625" style="76" customWidth="1"/>
  </cols>
  <sheetData>
    <row r="1" spans="1:3" ht="12.75">
      <c r="A1" s="75" t="s">
        <v>44</v>
      </c>
      <c r="B1" s="75"/>
      <c r="C1" s="75"/>
    </row>
    <row r="3" spans="1:8" ht="9">
      <c r="A3" s="77" t="s">
        <v>45</v>
      </c>
      <c r="B3" s="76" t="s">
        <v>46</v>
      </c>
      <c r="E3" s="76" t="s">
        <v>47</v>
      </c>
      <c r="F3" s="76" t="s">
        <v>48</v>
      </c>
      <c r="G3" s="76" t="s">
        <v>49</v>
      </c>
      <c r="H3" s="76" t="s">
        <v>50</v>
      </c>
    </row>
    <row r="4" spans="1:6" ht="9">
      <c r="A4" s="76" t="s">
        <v>51</v>
      </c>
      <c r="B4" s="78">
        <v>0.7809</v>
      </c>
      <c r="E4" s="76" t="s">
        <v>52</v>
      </c>
      <c r="F4" s="76">
        <v>593.7</v>
      </c>
    </row>
    <row r="5" spans="1:8" ht="9">
      <c r="A5" s="76" t="s">
        <v>29</v>
      </c>
      <c r="B5" s="78">
        <v>0.0093</v>
      </c>
      <c r="E5" s="76" t="s">
        <v>53</v>
      </c>
      <c r="G5" s="76">
        <v>1700</v>
      </c>
      <c r="H5" s="76">
        <v>1067</v>
      </c>
    </row>
    <row r="6" spans="1:8" ht="9">
      <c r="A6" s="76" t="s">
        <v>4</v>
      </c>
      <c r="B6" s="79">
        <v>2311</v>
      </c>
      <c r="E6" s="76" t="s">
        <v>54</v>
      </c>
      <c r="F6" s="76">
        <v>822.7</v>
      </c>
      <c r="G6" s="76">
        <v>1608</v>
      </c>
      <c r="H6" s="76">
        <v>1127</v>
      </c>
    </row>
    <row r="9" ht="9">
      <c r="A9" s="76" t="s">
        <v>55</v>
      </c>
    </row>
    <row r="10" spans="1:2" ht="9">
      <c r="A10" s="76" t="s">
        <v>56</v>
      </c>
      <c r="B10" s="80">
        <f>2311/593.7</f>
        <v>3.892538319016338</v>
      </c>
    </row>
    <row r="13" spans="1:9" ht="9">
      <c r="A13" s="77" t="s">
        <v>57</v>
      </c>
      <c r="B13" s="81" t="s">
        <v>58</v>
      </c>
      <c r="C13" s="81" t="s">
        <v>59</v>
      </c>
      <c r="D13" s="81" t="s">
        <v>60</v>
      </c>
      <c r="E13" s="81" t="s">
        <v>61</v>
      </c>
      <c r="F13" s="81" t="s">
        <v>62</v>
      </c>
      <c r="G13" s="81" t="s">
        <v>63</v>
      </c>
      <c r="H13" s="81" t="s">
        <v>64</v>
      </c>
      <c r="I13" s="82" t="s">
        <v>65</v>
      </c>
    </row>
    <row r="14" spans="1:9" ht="9">
      <c r="A14" s="76" t="s">
        <v>66</v>
      </c>
      <c r="B14" s="76">
        <v>2339000</v>
      </c>
      <c r="C14" s="76">
        <v>1326000</v>
      </c>
      <c r="D14" s="76">
        <v>533000</v>
      </c>
      <c r="E14" s="76">
        <v>119000</v>
      </c>
      <c r="F14" s="76">
        <v>4086000</v>
      </c>
      <c r="G14" s="76">
        <v>36000</v>
      </c>
      <c r="H14" s="76">
        <v>1000</v>
      </c>
      <c r="I14" s="76">
        <f>SUM(B14:H14)</f>
        <v>8440000</v>
      </c>
    </row>
    <row r="15" spans="1:9" ht="9">
      <c r="A15" s="76" t="s">
        <v>67</v>
      </c>
      <c r="B15" s="76">
        <v>221000</v>
      </c>
      <c r="C15" s="76">
        <v>56000</v>
      </c>
      <c r="F15" s="76">
        <v>101000</v>
      </c>
      <c r="I15" s="76">
        <f>SUM(B15:H15)</f>
        <v>378000</v>
      </c>
    </row>
    <row r="16" spans="1:9" ht="9">
      <c r="A16" s="77" t="s">
        <v>68</v>
      </c>
      <c r="B16" s="76">
        <f>B14+B15</f>
        <v>2560000</v>
      </c>
      <c r="C16" s="76">
        <f aca="true" t="shared" si="0" ref="C16:H16">C14+C15</f>
        <v>1382000</v>
      </c>
      <c r="D16" s="76">
        <f t="shared" si="0"/>
        <v>533000</v>
      </c>
      <c r="E16" s="76">
        <f t="shared" si="0"/>
        <v>119000</v>
      </c>
      <c r="F16" s="76">
        <f t="shared" si="0"/>
        <v>4187000</v>
      </c>
      <c r="G16" s="76">
        <f t="shared" si="0"/>
        <v>36000</v>
      </c>
      <c r="H16" s="76">
        <f t="shared" si="0"/>
        <v>1000</v>
      </c>
      <c r="I16" s="77">
        <f>SUM(B16:H16)</f>
        <v>8818000</v>
      </c>
    </row>
    <row r="19" spans="1:4" ht="9">
      <c r="A19" s="77" t="s">
        <v>69</v>
      </c>
      <c r="B19" s="76" t="s">
        <v>70</v>
      </c>
      <c r="C19" s="76" t="s">
        <v>71</v>
      </c>
      <c r="D19" s="77" t="s">
        <v>72</v>
      </c>
    </row>
    <row r="20" spans="1:6" ht="9">
      <c r="A20" s="76" t="s">
        <v>4</v>
      </c>
      <c r="B20" s="79">
        <v>593.7</v>
      </c>
      <c r="C20" s="79">
        <f>2/5*B20</f>
        <v>237.48000000000002</v>
      </c>
      <c r="E20" s="76" t="s">
        <v>73</v>
      </c>
      <c r="F20" s="76" t="s">
        <v>74</v>
      </c>
    </row>
    <row r="21" spans="1:5" ht="9">
      <c r="A21" s="76" t="s">
        <v>75</v>
      </c>
      <c r="B21" s="76">
        <v>48.16</v>
      </c>
      <c r="C21" s="80">
        <f>B21</f>
        <v>48.16</v>
      </c>
      <c r="E21" s="76" t="s">
        <v>76</v>
      </c>
    </row>
    <row r="22" spans="1:3" ht="9">
      <c r="A22" s="76" t="s">
        <v>77</v>
      </c>
      <c r="B22" s="83">
        <f>B20*B21</f>
        <v>28592.592</v>
      </c>
      <c r="C22" s="83">
        <f>C20*C21</f>
        <v>11437.0368</v>
      </c>
    </row>
    <row r="23" spans="1:3" ht="13.5" customHeight="1">
      <c r="A23" s="76" t="s">
        <v>78</v>
      </c>
      <c r="B23" s="83">
        <v>1700</v>
      </c>
      <c r="C23" s="83">
        <f>B23</f>
        <v>1700</v>
      </c>
    </row>
    <row r="24" spans="1:3" ht="9">
      <c r="A24" s="76" t="s">
        <v>79</v>
      </c>
      <c r="B24" s="83">
        <f>B22/1000*B23</f>
        <v>48607.4064</v>
      </c>
      <c r="C24" s="83">
        <f>C22/1000*C23</f>
        <v>19442.96256</v>
      </c>
    </row>
    <row r="25" spans="1:6" ht="9">
      <c r="A25" s="77" t="s">
        <v>80</v>
      </c>
      <c r="B25" s="83">
        <f>B24*8000/12</f>
        <v>32404937.599999998</v>
      </c>
      <c r="C25" s="83">
        <f>C24*8000/12</f>
        <v>12961975.04</v>
      </c>
      <c r="D25" s="84">
        <f>B25+C25</f>
        <v>45366912.64</v>
      </c>
      <c r="E25" s="76" t="s">
        <v>81</v>
      </c>
      <c r="F25" s="76" t="s">
        <v>82</v>
      </c>
    </row>
    <row r="28" spans="1:5" ht="9">
      <c r="A28" s="77" t="s">
        <v>83</v>
      </c>
      <c r="B28" s="76" t="s">
        <v>84</v>
      </c>
      <c r="C28" s="76" t="s">
        <v>85</v>
      </c>
      <c r="D28" s="76" t="s">
        <v>86</v>
      </c>
      <c r="E28" s="77" t="s">
        <v>87</v>
      </c>
    </row>
    <row r="29" spans="1:4" ht="9">
      <c r="A29" s="76" t="s">
        <v>4</v>
      </c>
      <c r="B29" s="76">
        <f>B20*B10*B4*2</f>
        <v>3609.3198</v>
      </c>
      <c r="C29" s="76">
        <f>B20*B10*B5</f>
        <v>21.492299999999997</v>
      </c>
      <c r="D29" s="79">
        <f>D31/D30</f>
        <v>1169.4311656441719</v>
      </c>
    </row>
    <row r="30" spans="1:4" ht="9">
      <c r="A30" s="76" t="s">
        <v>75</v>
      </c>
      <c r="B30" s="76">
        <v>17.03</v>
      </c>
      <c r="C30" s="76">
        <v>39.95</v>
      </c>
      <c r="D30" s="76">
        <v>44.01</v>
      </c>
    </row>
    <row r="31" spans="1:6" ht="9">
      <c r="A31" s="76" t="s">
        <v>77</v>
      </c>
      <c r="B31" s="79">
        <f>B29*B30</f>
        <v>61466.71619400001</v>
      </c>
      <c r="C31" s="79">
        <f>C29*C30</f>
        <v>858.6173849999999</v>
      </c>
      <c r="D31" s="85">
        <f>1.8*B22</f>
        <v>51466.6656</v>
      </c>
      <c r="F31" s="76" t="s">
        <v>88</v>
      </c>
    </row>
    <row r="32" spans="2:6" ht="9">
      <c r="B32" s="79"/>
      <c r="C32" s="79"/>
      <c r="D32" s="85"/>
      <c r="F32" s="76" t="s">
        <v>89</v>
      </c>
    </row>
    <row r="33" spans="1:4" ht="9">
      <c r="A33" s="76" t="s">
        <v>78</v>
      </c>
      <c r="B33" s="76">
        <v>1067</v>
      </c>
      <c r="C33" s="76">
        <v>2000</v>
      </c>
      <c r="D33" s="76">
        <v>200</v>
      </c>
    </row>
    <row r="34" spans="1:4" ht="9">
      <c r="A34" s="76" t="s">
        <v>90</v>
      </c>
      <c r="B34" s="83">
        <f>B31/1000*B33</f>
        <v>65584.986178998</v>
      </c>
      <c r="C34" s="83">
        <f>C31/1000*C33</f>
        <v>1717.2347699999998</v>
      </c>
      <c r="D34" s="83">
        <f>D31/1000*D33</f>
        <v>10293.33312</v>
      </c>
    </row>
    <row r="35" spans="1:11" ht="9">
      <c r="A35" s="77" t="s">
        <v>91</v>
      </c>
      <c r="B35" s="83">
        <f>B34*8000/12</f>
        <v>43723324.11933201</v>
      </c>
      <c r="C35" s="83">
        <f>C34*8000/12</f>
        <v>1144823.18</v>
      </c>
      <c r="D35" s="83">
        <f>D34*8000/12</f>
        <v>6862222.079999999</v>
      </c>
      <c r="E35" s="84">
        <f>B35+C35+D35</f>
        <v>51730369.379332006</v>
      </c>
      <c r="K35" s="86"/>
    </row>
    <row r="36" ht="9">
      <c r="K36" s="87"/>
    </row>
    <row r="37" ht="9">
      <c r="K37" s="86"/>
    </row>
    <row r="38" spans="1:2" ht="9">
      <c r="A38" s="77" t="s">
        <v>92</v>
      </c>
      <c r="B38" s="77"/>
    </row>
    <row r="39" spans="1:2" ht="9">
      <c r="A39" s="77" t="s">
        <v>93</v>
      </c>
      <c r="B39" s="84">
        <f>E35-D25-I16</f>
        <v>-2454543.2606679946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showFormulas="1" tabSelected="1" workbookViewId="0" topLeftCell="A1">
      <selection activeCell="B43" sqref="B43"/>
    </sheetView>
  </sheetViews>
  <sheetFormatPr defaultColWidth="9.140625" defaultRowHeight="12.75"/>
  <cols>
    <col min="1" max="1" width="14.00390625" style="76" bestFit="1" customWidth="1"/>
    <col min="2" max="2" width="6.140625" style="76" bestFit="1" customWidth="1"/>
    <col min="3" max="3" width="6.28125" style="76" bestFit="1" customWidth="1"/>
    <col min="4" max="4" width="5.421875" style="76" bestFit="1" customWidth="1"/>
    <col min="5" max="5" width="7.8515625" style="76" bestFit="1" customWidth="1"/>
    <col min="6" max="6" width="8.140625" style="76" bestFit="1" customWidth="1"/>
    <col min="7" max="8" width="5.28125" style="76" bestFit="1" customWidth="1"/>
    <col min="9" max="9" width="6.28125" style="76" bestFit="1" customWidth="1"/>
    <col min="10" max="16384" width="9.140625" style="76" customWidth="1"/>
  </cols>
  <sheetData>
    <row r="1" spans="1:6" ht="15.75">
      <c r="A1" s="70" t="s">
        <v>94</v>
      </c>
      <c r="B1" s="70"/>
      <c r="C1" s="70"/>
      <c r="D1" s="70"/>
      <c r="E1" s="70"/>
      <c r="F1" s="70"/>
    </row>
    <row r="3" spans="1:8" ht="9">
      <c r="A3" s="77" t="s">
        <v>45</v>
      </c>
      <c r="B3" s="76" t="s">
        <v>46</v>
      </c>
      <c r="E3" s="76" t="s">
        <v>47</v>
      </c>
      <c r="F3" s="76" t="s">
        <v>48</v>
      </c>
      <c r="G3" s="76" t="s">
        <v>49</v>
      </c>
      <c r="H3" s="76" t="s">
        <v>50</v>
      </c>
    </row>
    <row r="4" spans="1:6" ht="9">
      <c r="A4" s="76" t="s">
        <v>51</v>
      </c>
      <c r="B4" s="78">
        <v>0.7809</v>
      </c>
      <c r="E4" s="76" t="s">
        <v>52</v>
      </c>
      <c r="F4" s="76">
        <v>593.7</v>
      </c>
    </row>
    <row r="5" spans="1:8" ht="9">
      <c r="A5" s="76" t="s">
        <v>29</v>
      </c>
      <c r="B5" s="78">
        <v>0.0093</v>
      </c>
      <c r="E5" s="76" t="s">
        <v>53</v>
      </c>
      <c r="G5" s="76">
        <v>1700</v>
      </c>
      <c r="H5" s="76">
        <v>1067</v>
      </c>
    </row>
    <row r="6" spans="1:8" ht="9">
      <c r="A6" s="76" t="s">
        <v>4</v>
      </c>
      <c r="B6" s="79">
        <v>2311</v>
      </c>
      <c r="E6" s="76" t="s">
        <v>54</v>
      </c>
      <c r="F6" s="76">
        <v>822.7</v>
      </c>
      <c r="G6" s="76">
        <v>1608</v>
      </c>
      <c r="H6" s="76">
        <v>1127</v>
      </c>
    </row>
    <row r="9" ht="9">
      <c r="A9" s="76" t="s">
        <v>55</v>
      </c>
    </row>
    <row r="10" spans="1:2" ht="9">
      <c r="A10" s="76" t="s">
        <v>56</v>
      </c>
      <c r="B10" s="80">
        <f>2311/593.7</f>
        <v>3.892538319016338</v>
      </c>
    </row>
    <row r="13" spans="1:9" ht="9">
      <c r="A13" s="77" t="s">
        <v>57</v>
      </c>
      <c r="B13" s="81" t="s">
        <v>58</v>
      </c>
      <c r="C13" s="81" t="s">
        <v>59</v>
      </c>
      <c r="D13" s="81" t="s">
        <v>60</v>
      </c>
      <c r="E13" s="81" t="s">
        <v>61</v>
      </c>
      <c r="F13" s="81" t="s">
        <v>62</v>
      </c>
      <c r="G13" s="81" t="s">
        <v>63</v>
      </c>
      <c r="H13" s="81" t="s">
        <v>64</v>
      </c>
      <c r="I13" s="82" t="s">
        <v>65</v>
      </c>
    </row>
    <row r="14" spans="1:9" ht="9">
      <c r="A14" s="76" t="s">
        <v>66</v>
      </c>
      <c r="B14" s="76">
        <v>2339000</v>
      </c>
      <c r="C14" s="76">
        <v>1326000</v>
      </c>
      <c r="D14" s="76">
        <v>533000</v>
      </c>
      <c r="E14" s="76">
        <v>119000</v>
      </c>
      <c r="F14" s="76">
        <v>4086000</v>
      </c>
      <c r="G14" s="76">
        <v>36000</v>
      </c>
      <c r="H14" s="76">
        <v>1000</v>
      </c>
      <c r="I14" s="76">
        <f>SUM(B14:H14)</f>
        <v>8440000</v>
      </c>
    </row>
    <row r="15" spans="1:9" ht="9">
      <c r="A15" s="76" t="s">
        <v>67</v>
      </c>
      <c r="B15" s="76">
        <v>221000</v>
      </c>
      <c r="C15" s="76">
        <v>56000</v>
      </c>
      <c r="F15" s="76">
        <v>101000</v>
      </c>
      <c r="I15" s="76">
        <f>SUM(B15:H15)</f>
        <v>378000</v>
      </c>
    </row>
    <row r="16" spans="1:9" ht="9">
      <c r="A16" s="77" t="s">
        <v>68</v>
      </c>
      <c r="B16" s="76">
        <f>B14+B15</f>
        <v>2560000</v>
      </c>
      <c r="C16" s="76">
        <f aca="true" t="shared" si="0" ref="C16:H16">C14+C15</f>
        <v>1382000</v>
      </c>
      <c r="D16" s="76">
        <f t="shared" si="0"/>
        <v>533000</v>
      </c>
      <c r="E16" s="76">
        <f t="shared" si="0"/>
        <v>119000</v>
      </c>
      <c r="F16" s="76">
        <f t="shared" si="0"/>
        <v>4187000</v>
      </c>
      <c r="G16" s="76">
        <f t="shared" si="0"/>
        <v>36000</v>
      </c>
      <c r="H16" s="76">
        <f t="shared" si="0"/>
        <v>1000</v>
      </c>
      <c r="I16" s="77">
        <f>SUM(B16:H16)</f>
        <v>8818000</v>
      </c>
    </row>
    <row r="19" spans="1:4" ht="9">
      <c r="A19" s="77" t="s">
        <v>69</v>
      </c>
      <c r="B19" s="76" t="s">
        <v>70</v>
      </c>
      <c r="C19" s="76" t="s">
        <v>71</v>
      </c>
      <c r="D19" s="77" t="s">
        <v>72</v>
      </c>
    </row>
    <row r="20" spans="1:6" ht="9">
      <c r="A20" s="76" t="s">
        <v>4</v>
      </c>
      <c r="B20" s="79">
        <v>593.7</v>
      </c>
      <c r="C20" s="79">
        <f>2/5*B20</f>
        <v>237.48000000000002</v>
      </c>
      <c r="E20" s="76" t="s">
        <v>73</v>
      </c>
      <c r="F20" s="76" t="s">
        <v>74</v>
      </c>
    </row>
    <row r="21" spans="1:5" ht="9">
      <c r="A21" s="76" t="s">
        <v>75</v>
      </c>
      <c r="B21" s="76">
        <v>48.16</v>
      </c>
      <c r="C21" s="80">
        <f>B21</f>
        <v>48.16</v>
      </c>
      <c r="E21" s="76" t="s">
        <v>76</v>
      </c>
    </row>
    <row r="22" spans="1:3" ht="9">
      <c r="A22" s="76" t="s">
        <v>77</v>
      </c>
      <c r="B22" s="83">
        <f>B20*B21</f>
        <v>28592.592</v>
      </c>
      <c r="C22" s="83">
        <f>C20*C21</f>
        <v>11437.0368</v>
      </c>
    </row>
    <row r="23" spans="1:3" ht="13.5" customHeight="1">
      <c r="A23" s="76" t="s">
        <v>78</v>
      </c>
      <c r="B23" s="83">
        <v>1700</v>
      </c>
      <c r="C23" s="83">
        <f>B23</f>
        <v>1700</v>
      </c>
    </row>
    <row r="24" spans="1:3" ht="9">
      <c r="A24" s="76" t="s">
        <v>79</v>
      </c>
      <c r="B24" s="83">
        <f>B22/1000*B23</f>
        <v>48607.4064</v>
      </c>
      <c r="C24" s="83">
        <f>C22/1000*C23</f>
        <v>19442.96256</v>
      </c>
    </row>
    <row r="25" spans="1:6" ht="9">
      <c r="A25" s="77" t="s">
        <v>80</v>
      </c>
      <c r="B25" s="83">
        <f>B24*8000/12</f>
        <v>32404937.599999998</v>
      </c>
      <c r="C25" s="83">
        <f>C24*8000/12</f>
        <v>12961975.04</v>
      </c>
      <c r="D25" s="84">
        <f>B25+C25</f>
        <v>45366912.64</v>
      </c>
      <c r="E25" s="76" t="s">
        <v>81</v>
      </c>
      <c r="F25" s="76" t="s">
        <v>82</v>
      </c>
    </row>
    <row r="28" spans="1:5" ht="9">
      <c r="A28" s="77" t="s">
        <v>83</v>
      </c>
      <c r="B28" s="76" t="s">
        <v>84</v>
      </c>
      <c r="C28" s="76" t="s">
        <v>85</v>
      </c>
      <c r="D28" s="76" t="s">
        <v>86</v>
      </c>
      <c r="E28" s="77" t="s">
        <v>87</v>
      </c>
    </row>
    <row r="29" spans="1:4" ht="9">
      <c r="A29" s="76" t="s">
        <v>4</v>
      </c>
      <c r="B29" s="76">
        <f>B20*B10*B4*2</f>
        <v>3609.3198</v>
      </c>
      <c r="C29" s="76">
        <f>B20*B10*B5</f>
        <v>21.492299999999997</v>
      </c>
      <c r="D29" s="79">
        <f>D31/D30</f>
        <v>1169.4311656441719</v>
      </c>
    </row>
    <row r="30" spans="1:4" ht="9">
      <c r="A30" s="76" t="s">
        <v>75</v>
      </c>
      <c r="B30" s="76">
        <v>17.03</v>
      </c>
      <c r="C30" s="76">
        <v>39.95</v>
      </c>
      <c r="D30" s="76">
        <v>44.01</v>
      </c>
    </row>
    <row r="31" spans="1:6" ht="9">
      <c r="A31" s="76" t="s">
        <v>77</v>
      </c>
      <c r="B31" s="79">
        <f>B29*B30</f>
        <v>61466.71619400001</v>
      </c>
      <c r="C31" s="79">
        <f>C29*C30</f>
        <v>858.6173849999999</v>
      </c>
      <c r="D31" s="85">
        <f>1.8*B22</f>
        <v>51466.6656</v>
      </c>
      <c r="F31" s="76" t="s">
        <v>88</v>
      </c>
    </row>
    <row r="32" spans="2:6" ht="9">
      <c r="B32" s="79"/>
      <c r="C32" s="79"/>
      <c r="D32" s="85"/>
      <c r="F32" s="76" t="s">
        <v>89</v>
      </c>
    </row>
    <row r="33" spans="1:4" ht="9">
      <c r="A33" s="76" t="s">
        <v>78</v>
      </c>
      <c r="B33" s="76">
        <v>1067</v>
      </c>
      <c r="C33" s="76">
        <v>2000</v>
      </c>
      <c r="D33" s="76">
        <v>200</v>
      </c>
    </row>
    <row r="34" spans="1:4" ht="9">
      <c r="A34" s="76" t="s">
        <v>90</v>
      </c>
      <c r="B34" s="83">
        <f>B31/1000*B33</f>
        <v>65584.986178998</v>
      </c>
      <c r="C34" s="83">
        <f>C31/1000*C33</f>
        <v>1717.2347699999998</v>
      </c>
      <c r="D34" s="83">
        <f>D31/1000*D33</f>
        <v>10293.33312</v>
      </c>
    </row>
    <row r="35" spans="1:11" ht="9">
      <c r="A35" s="77" t="s">
        <v>91</v>
      </c>
      <c r="B35" s="83">
        <f>B34*8000/12</f>
        <v>43723324.11933201</v>
      </c>
      <c r="C35" s="83">
        <f>C34*8000/12</f>
        <v>1144823.18</v>
      </c>
      <c r="D35" s="83">
        <f>D34*8000/12</f>
        <v>6862222.079999999</v>
      </c>
      <c r="E35" s="84">
        <f>B35+C35+D35</f>
        <v>51730369.379332006</v>
      </c>
      <c r="K35" s="86"/>
    </row>
    <row r="36" ht="9">
      <c r="K36" s="87"/>
    </row>
    <row r="37" ht="9">
      <c r="K37" s="86"/>
    </row>
    <row r="38" spans="1:2" ht="9">
      <c r="A38" s="77" t="s">
        <v>92</v>
      </c>
      <c r="B38" s="77"/>
    </row>
    <row r="39" spans="1:2" ht="9">
      <c r="A39" s="77" t="s">
        <v>93</v>
      </c>
      <c r="B39" s="84">
        <f>E35-D25-I16</f>
        <v>-2454543.2606679946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Auckland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2001-05-14T19:19:40Z</dcterms:created>
  <dcterms:modified xsi:type="dcterms:W3CDTF">2001-05-14T19:39:13Z</dcterms:modified>
  <cp:category/>
  <cp:version/>
  <cp:contentType/>
  <cp:contentStatus/>
</cp:coreProperties>
</file>