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6275" windowHeight="7425" activeTab="0"/>
  </bookViews>
  <sheets>
    <sheet name="Sheet1" sheetId="1" r:id="rId1"/>
    <sheet name="Sp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<sst xmlns="http://schemas.openxmlformats.org/spreadsheetml/2006/main" count="163" uniqueCount="96">
  <si>
    <t>Candidate measurements</t>
  </si>
  <si>
    <t>Nominal values</t>
  </si>
  <si>
    <t>Duty of make-up compressor</t>
  </si>
  <si>
    <t>Duty of recycle compressor</t>
  </si>
  <si>
    <t>Flowrate of make-up gas</t>
  </si>
  <si>
    <t>Mole fraction of CO in make-up gas</t>
  </si>
  <si>
    <t>Mole fraction of CO2 in make-up gas</t>
  </si>
  <si>
    <t>Mole fraction of H2O in make-up gas</t>
  </si>
  <si>
    <t>Mole fraction of CH4 in make-up gas</t>
  </si>
  <si>
    <t>Mole fraction of H2 in make-up gas</t>
  </si>
  <si>
    <t>Mole fraction of N2 in make-up gas</t>
  </si>
  <si>
    <t>Mole fraction of MeOH in recycle gas</t>
  </si>
  <si>
    <t>Mole fraction of CO in recycle gas</t>
  </si>
  <si>
    <t>Mole fraction of CO2 in recycle gas</t>
  </si>
  <si>
    <t>Mole fraction of H2O in recycle gas</t>
  </si>
  <si>
    <t>Mole fraction of CH4 in recycle gas</t>
  </si>
  <si>
    <t>Mole fraction of H2 in recycle gas</t>
  </si>
  <si>
    <t>Mole fraction of N2 in recycle gas</t>
  </si>
  <si>
    <t>Flowrate of syngas to reactor</t>
  </si>
  <si>
    <t>Mole fraction of MeOH to reactor</t>
  </si>
  <si>
    <t>Mole fraction of CO to reactor</t>
  </si>
  <si>
    <t>Mole fraction of CO2 to reactor</t>
  </si>
  <si>
    <t>Mole fraction of H2O to reactor</t>
  </si>
  <si>
    <t>Mole fraction of CH4 to reactor</t>
  </si>
  <si>
    <t>Mole fraction of H2 to reactor</t>
  </si>
  <si>
    <t>Mole fraction of N2 to reactor</t>
  </si>
  <si>
    <t>Mole fraction of MeOH out of reactor</t>
  </si>
  <si>
    <t>Mole fraction of CO out of reactor</t>
  </si>
  <si>
    <t>Mole fraction of CO2 out of reactor</t>
  </si>
  <si>
    <t>Mole fraction of H2O out of reactor</t>
  </si>
  <si>
    <t>Mole fraction of CH4 out of reactor</t>
  </si>
  <si>
    <t>Mole fraction of H2 out of reactor</t>
  </si>
  <si>
    <t>Mole fraction of N2 out of reactor</t>
  </si>
  <si>
    <t>Heat flow from reactor</t>
  </si>
  <si>
    <t>Flowrate of recycle gas</t>
  </si>
  <si>
    <t>Flowrate of purge gas</t>
  </si>
  <si>
    <t>Flowrate of separator overhead vapour</t>
  </si>
  <si>
    <t>Mole fraction of MeOH from separator overhead vapour</t>
  </si>
  <si>
    <t>Mole fraction of CO from separator overhead vapour</t>
  </si>
  <si>
    <t>Mole fraction of CO2 from separator overhead vapour</t>
  </si>
  <si>
    <t>Mole fraction of H2O from separator overhead vapour</t>
  </si>
  <si>
    <t>Mole fraction of CH4 from separator overhead vapour</t>
  </si>
  <si>
    <t>Mole fraction of H2 from separator overhead vapour</t>
  </si>
  <si>
    <t>Mole fraction of N2 from separator overhead vapour</t>
  </si>
  <si>
    <t>Flowrate of liquid outlet from separator</t>
  </si>
  <si>
    <t>Mole fraction of MeOH from separator liquid outlet</t>
  </si>
  <si>
    <t>Mole fraction of CO from separator liquid outlet</t>
  </si>
  <si>
    <t>Mole fraction of CO2 from separator liquid outlet</t>
  </si>
  <si>
    <t>Mole fraction of H2O from separator liquid outlet</t>
  </si>
  <si>
    <t>Mole fraction of CH4 from separator liquid outlet</t>
  </si>
  <si>
    <t>Mole fraction of H2 from separator liquid outlet</t>
  </si>
  <si>
    <t>Mole fraction of N2 from separator liquid outlet</t>
  </si>
  <si>
    <t>Flowrate out of reactor</t>
  </si>
  <si>
    <t>Gain matrix</t>
  </si>
  <si>
    <r>
      <t xml:space="preserve">Max </t>
    </r>
    <r>
      <rPr>
        <sz val="11"/>
        <color indexed="8"/>
        <rFont val="Calibri"/>
        <family val="2"/>
      </rPr>
      <t>∆</t>
    </r>
    <r>
      <rPr>
        <sz val="7.7"/>
        <color indexed="8"/>
        <rFont val="Calibri"/>
        <family val="2"/>
      </rPr>
      <t>CV</t>
    </r>
  </si>
  <si>
    <t>I.E</t>
  </si>
  <si>
    <t>Total span</t>
  </si>
  <si>
    <t>Scaled gain</t>
  </si>
  <si>
    <t>Juu</t>
  </si>
  <si>
    <t>SG/sqrt(Juu)</t>
  </si>
  <si>
    <t>d1</t>
  </si>
  <si>
    <t>d1(opt)</t>
  </si>
  <si>
    <t>del d1</t>
  </si>
  <si>
    <t>d2</t>
  </si>
  <si>
    <t>d2(opt)</t>
  </si>
  <si>
    <t>del d2</t>
  </si>
  <si>
    <t>d3</t>
  </si>
  <si>
    <t>d3(opt)</t>
  </si>
  <si>
    <t>del d3</t>
  </si>
  <si>
    <t>Outlet temperature of reactor</t>
  </si>
  <si>
    <t>d4</t>
  </si>
  <si>
    <t>d4(opt)</t>
  </si>
  <si>
    <t>del d4</t>
  </si>
  <si>
    <t>Disturbance matrix</t>
  </si>
  <si>
    <t>SG</t>
  </si>
  <si>
    <t>MSV</t>
  </si>
  <si>
    <t>Jud</t>
  </si>
  <si>
    <t>Exact local method</t>
  </si>
  <si>
    <t>0.0785142481353041 - 3.39775236510830e-08i</t>
  </si>
  <si>
    <t>0.103453478700597 - 2.50835764772263e-08i</t>
  </si>
  <si>
    <t>0.116781617597642 - 2.44238805328570e-08i</t>
  </si>
  <si>
    <t>0.139465636879037 - 2.74057660452027e-08i</t>
  </si>
  <si>
    <t>0.143027432697217 - 5.08816080022512e-07i</t>
  </si>
  <si>
    <t>0.144664544134152 + 9.79839504817300e-08i</t>
  </si>
  <si>
    <t>0.145103940576560 + 9.57233301657086e-08i</t>
  </si>
  <si>
    <t>0.145262816189098 - 2.77144742004479e-08i</t>
  </si>
  <si>
    <t>0.147462617182376 + 4.53043117003612e-08i</t>
  </si>
  <si>
    <t>0.148336678332047 - 2.85131028339113e-08i</t>
  </si>
  <si>
    <t>0.151709314202123 - 2.96391126718431e-08i</t>
  </si>
  <si>
    <t>0.152099506302599 + 8.87179760571837e-08i</t>
  </si>
  <si>
    <t>0.153573425753510 + 1.28197990313769e-07i</t>
  </si>
  <si>
    <t>0.153841717412481 + 9.65610921179180e-08i</t>
  </si>
  <si>
    <t>0.154478259283410 + 1.30975994714109e-07i</t>
  </si>
  <si>
    <t>0.155603110471888 + 1.19449461565027e-07i</t>
  </si>
  <si>
    <t>0.160803807720165 + 1.29229930697623e-07i</t>
  </si>
  <si>
    <t>0.162188436083493 - 2.78205769674586e-08i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</si>
</sst>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.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3" fillId="0" borderId="0" xfId="0" applyFont="1" applyAlignment="1">
      <alignment/>
    </xf>
    <xf numFmtId="11" fontId="33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J3" sqref="AJ3"/>
    </sheetView>
  </sheetViews>
  <sheetFormatPr defaultColWidth="9.140625" defaultRowHeight="15"/>
  <cols>
    <col min="1" max="1" width="51.421875" style="0" bestFit="1" customWidth="1"/>
    <col min="2" max="2" width="18.8515625" style="0" bestFit="1" customWidth="1"/>
    <col min="3" max="5" width="14.8515625" style="0" bestFit="1" customWidth="1"/>
    <col min="6" max="6" width="15.8515625" style="0" bestFit="1" customWidth="1"/>
    <col min="7" max="8" width="14.8515625" style="0" bestFit="1" customWidth="1"/>
    <col min="9" max="9" width="11.140625" style="0" bestFit="1" customWidth="1"/>
    <col min="10" max="10" width="15.8515625" style="0" bestFit="1" customWidth="1"/>
    <col min="11" max="11" width="14.8515625" style="0" bestFit="1" customWidth="1"/>
    <col min="12" max="12" width="12.421875" style="0" bestFit="1" customWidth="1"/>
    <col min="14" max="15" width="15.8515625" style="0" bestFit="1" customWidth="1"/>
    <col min="17" max="20" width="14.8515625" style="0" bestFit="1" customWidth="1"/>
    <col min="21" max="23" width="15.8515625" style="0" bestFit="1" customWidth="1"/>
    <col min="24" max="24" width="14.8515625" style="0" bestFit="1" customWidth="1"/>
    <col min="28" max="28" width="15.421875" style="5" bestFit="1" customWidth="1"/>
    <col min="44" max="44" width="44.7109375" style="0" bestFit="1" customWidth="1"/>
  </cols>
  <sheetData>
    <row r="1" spans="1:43" ht="15">
      <c r="A1" t="s">
        <v>0</v>
      </c>
      <c r="B1" s="2" t="s">
        <v>1</v>
      </c>
      <c r="E1" s="8" t="s">
        <v>53</v>
      </c>
      <c r="F1" s="8"/>
      <c r="G1" t="s">
        <v>54</v>
      </c>
      <c r="H1" t="s">
        <v>55</v>
      </c>
      <c r="I1" t="s">
        <v>56</v>
      </c>
      <c r="J1" s="7" t="s">
        <v>57</v>
      </c>
      <c r="K1" s="7"/>
      <c r="L1" s="7" t="s">
        <v>58</v>
      </c>
      <c r="M1" s="7"/>
      <c r="N1" s="7" t="s">
        <v>59</v>
      </c>
      <c r="O1" s="7"/>
      <c r="Q1" t="s">
        <v>60</v>
      </c>
      <c r="R1" t="s">
        <v>63</v>
      </c>
      <c r="S1" t="s">
        <v>66</v>
      </c>
      <c r="T1" t="s">
        <v>70</v>
      </c>
      <c r="U1" s="7" t="s">
        <v>73</v>
      </c>
      <c r="V1" s="7"/>
      <c r="W1" s="7"/>
      <c r="X1" s="7"/>
      <c r="Z1" s="7" t="s">
        <v>74</v>
      </c>
      <c r="AA1" s="7"/>
      <c r="AB1" s="4" t="s">
        <v>75</v>
      </c>
      <c r="AD1" s="7" t="s">
        <v>59</v>
      </c>
      <c r="AE1" s="7"/>
      <c r="AF1" s="7"/>
      <c r="AG1" t="s">
        <v>75</v>
      </c>
      <c r="AI1" s="7" t="s">
        <v>76</v>
      </c>
      <c r="AJ1" s="7"/>
      <c r="AK1" s="7"/>
      <c r="AL1" s="7"/>
      <c r="AN1" s="7" t="s">
        <v>77</v>
      </c>
      <c r="AO1" s="7"/>
      <c r="AP1" s="6"/>
      <c r="AQ1" s="6"/>
    </row>
    <row r="2" spans="1:44" ht="15">
      <c r="A2" t="s">
        <v>2</v>
      </c>
      <c r="B2">
        <v>22355.2861344124</v>
      </c>
      <c r="C2">
        <v>22492.0557626254</v>
      </c>
      <c r="D2">
        <v>22355.2861344126</v>
      </c>
      <c r="E2">
        <f>(C2-B2)/38.49</f>
        <v>3.5533808317225732</v>
      </c>
      <c r="F2">
        <f>(D2-B2)/0.0047</f>
        <v>4.257209242341366E-08</v>
      </c>
      <c r="G2">
        <f>Span!F2-Span!E2</f>
        <v>79.32789920509822</v>
      </c>
      <c r="H2">
        <f>0.05*B2</f>
        <v>1117.76430672062</v>
      </c>
      <c r="I2">
        <f>G2+H2</f>
        <v>1197.0922059257182</v>
      </c>
      <c r="J2">
        <f>E2/I2</f>
        <v>0.002968343469394426</v>
      </c>
      <c r="K2">
        <f>F2/I2</f>
        <v>3.556291838897441E-11</v>
      </c>
      <c r="L2" s="3">
        <v>2.7E-05</v>
      </c>
      <c r="M2" s="2">
        <v>0.1106</v>
      </c>
      <c r="N2">
        <v>-3435.63654245404</v>
      </c>
      <c r="O2">
        <v>37.9723023430296</v>
      </c>
      <c r="Q2">
        <v>22254.0274827288</v>
      </c>
      <c r="R2">
        <v>22438.165722076</v>
      </c>
      <c r="S2">
        <v>22346.6504125363</v>
      </c>
      <c r="T2">
        <v>22355.2861344126</v>
      </c>
      <c r="U2">
        <f>Q2-B2</f>
        <v>-101.25865168359815</v>
      </c>
      <c r="V2">
        <f>R2-B2</f>
        <v>82.87958766359952</v>
      </c>
      <c r="W2">
        <f>S2-B2</f>
        <v>-8.635721876100433</v>
      </c>
      <c r="X2">
        <f>T2-B2</f>
        <v>2.000888343900442E-10</v>
      </c>
      <c r="Z2">
        <v>11</v>
      </c>
      <c r="AA2">
        <v>27</v>
      </c>
      <c r="AB2" s="5">
        <v>0.00388638911447365</v>
      </c>
      <c r="AD2">
        <v>11</v>
      </c>
      <c r="AE2">
        <v>27</v>
      </c>
      <c r="AG2">
        <v>0.015625</v>
      </c>
      <c r="AI2" s="1">
        <v>-3.56E-05</v>
      </c>
      <c r="AJ2">
        <v>0.9202</v>
      </c>
      <c r="AK2">
        <v>0</v>
      </c>
      <c r="AL2" s="1">
        <v>0.000909</v>
      </c>
      <c r="AN2">
        <v>2</v>
      </c>
      <c r="AO2">
        <v>47</v>
      </c>
      <c r="AP2">
        <v>2</v>
      </c>
      <c r="AQ2">
        <v>47</v>
      </c>
      <c r="AR2" t="s">
        <v>78</v>
      </c>
    </row>
    <row r="3" spans="1:44" ht="15">
      <c r="A3" t="s">
        <v>3</v>
      </c>
      <c r="B3">
        <v>3825.43121078378</v>
      </c>
      <c r="C3">
        <v>3777.37227994448</v>
      </c>
      <c r="D3">
        <v>3989.97227145417</v>
      </c>
      <c r="E3">
        <f aca="true" t="shared" si="0" ref="E3:E52">(C3-B3)/38.49</f>
        <v>-1.2486082317303207</v>
      </c>
      <c r="F3">
        <f aca="true" t="shared" si="1" ref="F3:F52">(D3-B3)/0.0047</f>
        <v>35008.736312848916</v>
      </c>
      <c r="G3">
        <f>Span!F3-Span!E3</f>
        <v>3402.5594358498906</v>
      </c>
      <c r="H3">
        <f>0.05*B3</f>
        <v>191.271560539189</v>
      </c>
      <c r="I3">
        <f aca="true" t="shared" si="2" ref="I3:I52">G3+H3</f>
        <v>3593.8309963890797</v>
      </c>
      <c r="J3">
        <f aca="true" t="shared" si="3" ref="J3:J52">E3/I3</f>
        <v>-0.0003474309818644411</v>
      </c>
      <c r="K3">
        <f aca="true" t="shared" si="4" ref="K3:K52">F3/I3</f>
        <v>9.741341857205896</v>
      </c>
      <c r="L3" s="2">
        <v>0.2211</v>
      </c>
      <c r="M3" s="2">
        <v>905.39</v>
      </c>
      <c r="N3">
        <v>176595.039920769</v>
      </c>
      <c r="O3">
        <v>-1951.48930936373</v>
      </c>
      <c r="Q3">
        <v>3710.55830993201</v>
      </c>
      <c r="R3">
        <v>3862.30150042137</v>
      </c>
      <c r="S3">
        <v>3820.98449999699</v>
      </c>
      <c r="T3">
        <v>3886.70726061205</v>
      </c>
      <c r="U3">
        <f aca="true" t="shared" si="5" ref="U3:U52">Q3-B3</f>
        <v>-114.87290085176983</v>
      </c>
      <c r="V3">
        <f aca="true" t="shared" si="6" ref="V3:V52">R3-B3</f>
        <v>36.87028963758985</v>
      </c>
      <c r="W3">
        <f aca="true" t="shared" si="7" ref="W3:W52">S3-B3</f>
        <v>-4.446710786789936</v>
      </c>
      <c r="X3">
        <f aca="true" t="shared" si="8" ref="X3:X52">T3-B3</f>
        <v>61.27604982827006</v>
      </c>
      <c r="Z3">
        <v>27</v>
      </c>
      <c r="AA3">
        <v>47</v>
      </c>
      <c r="AB3" s="5">
        <v>0.00376317613443051</v>
      </c>
      <c r="AD3">
        <v>11</v>
      </c>
      <c r="AE3">
        <v>49</v>
      </c>
      <c r="AG3">
        <v>0.0110485434560398</v>
      </c>
      <c r="AI3">
        <v>-0.2915</v>
      </c>
      <c r="AJ3">
        <v>7535.43</v>
      </c>
      <c r="AK3">
        <v>0</v>
      </c>
      <c r="AL3">
        <v>7.4468</v>
      </c>
      <c r="AN3">
        <v>2</v>
      </c>
      <c r="AO3">
        <v>50</v>
      </c>
      <c r="AP3">
        <v>2</v>
      </c>
      <c r="AQ3">
        <v>50</v>
      </c>
      <c r="AR3" t="s">
        <v>79</v>
      </c>
    </row>
    <row r="4" spans="1:44" ht="15">
      <c r="A4" t="s">
        <v>4</v>
      </c>
      <c r="B4">
        <v>22272.637409064</v>
      </c>
      <c r="C4">
        <v>22272.6374090643</v>
      </c>
      <c r="D4">
        <v>22272.6374090643</v>
      </c>
      <c r="E4">
        <f t="shared" si="0"/>
        <v>7.844953000483558E-12</v>
      </c>
      <c r="F4">
        <f t="shared" si="1"/>
        <v>6.424515765715152E-08</v>
      </c>
      <c r="G4">
        <v>0</v>
      </c>
      <c r="H4">
        <f>0.1*B4</f>
        <v>2227.2637409064</v>
      </c>
      <c r="I4">
        <f t="shared" si="2"/>
        <v>2227.2637409064</v>
      </c>
      <c r="J4">
        <f t="shared" si="3"/>
        <v>3.5222380072918537E-15</v>
      </c>
      <c r="K4">
        <f t="shared" si="4"/>
        <v>2.8844881042694353E-11</v>
      </c>
      <c r="N4" s="1">
        <v>5.17644718450829E-07</v>
      </c>
      <c r="O4" s="1">
        <v>-5.72029899171554E-09</v>
      </c>
      <c r="Q4">
        <v>22170.9066411781</v>
      </c>
      <c r="R4">
        <v>22356.0949585315</v>
      </c>
      <c r="S4">
        <v>22264.4539439258</v>
      </c>
      <c r="T4">
        <v>22272.6374090643</v>
      </c>
      <c r="U4">
        <f t="shared" si="5"/>
        <v>-101.7307678858997</v>
      </c>
      <c r="V4">
        <f t="shared" si="6"/>
        <v>83.45754946750094</v>
      </c>
      <c r="W4">
        <f t="shared" si="7"/>
        <v>-8.18346513819779</v>
      </c>
      <c r="X4">
        <f t="shared" si="8"/>
        <v>3.019522409886122E-10</v>
      </c>
      <c r="Z4">
        <v>11</v>
      </c>
      <c r="AA4">
        <v>49</v>
      </c>
      <c r="AB4" s="5">
        <v>0.00337869063028927</v>
      </c>
      <c r="AD4">
        <v>1</v>
      </c>
      <c r="AE4">
        <v>21</v>
      </c>
      <c r="AG4">
        <v>0.00634442760813621</v>
      </c>
      <c r="AN4">
        <v>2</v>
      </c>
      <c r="AO4">
        <v>48</v>
      </c>
      <c r="AP4">
        <v>2</v>
      </c>
      <c r="AQ4">
        <v>48</v>
      </c>
      <c r="AR4" t="s">
        <v>80</v>
      </c>
    </row>
    <row r="5" spans="1:44" ht="15">
      <c r="A5" t="s">
        <v>5</v>
      </c>
      <c r="B5">
        <v>0.293956445638376</v>
      </c>
      <c r="C5">
        <v>0.293956445638361</v>
      </c>
      <c r="D5">
        <v>0.293956445638361</v>
      </c>
      <c r="E5">
        <f t="shared" si="0"/>
        <v>-3.8940012555052256E-16</v>
      </c>
      <c r="F5">
        <f t="shared" si="1"/>
        <v>-3.1889384749871515E-12</v>
      </c>
      <c r="G5">
        <f>Span!B5-Span!A5</f>
        <v>8.992806499463768E-15</v>
      </c>
      <c r="H5">
        <f>0.1*B5</f>
        <v>0.0293956445638376</v>
      </c>
      <c r="I5">
        <f t="shared" si="2"/>
        <v>0.029395644563846593</v>
      </c>
      <c r="J5">
        <f t="shared" si="3"/>
        <v>-1.3246864674280416E-14</v>
      </c>
      <c r="K5">
        <f t="shared" si="4"/>
        <v>-1.0848336623681982E-10</v>
      </c>
      <c r="N5" s="1">
        <v>-1.94681379650554E-06</v>
      </c>
      <c r="O5" s="1">
        <v>2.1513514192604E-08</v>
      </c>
      <c r="Q5">
        <v>0.294563063253751</v>
      </c>
      <c r="R5">
        <v>0.293907663571433</v>
      </c>
      <c r="S5">
        <v>0.293787509335859</v>
      </c>
      <c r="T5">
        <v>0.293956445638361</v>
      </c>
      <c r="U5">
        <f t="shared" si="5"/>
        <v>0.0006066176153750047</v>
      </c>
      <c r="V5">
        <f t="shared" si="6"/>
        <v>-4.8782066942976154E-05</v>
      </c>
      <c r="W5">
        <f t="shared" si="7"/>
        <v>-0.00016893630251696434</v>
      </c>
      <c r="X5">
        <f t="shared" si="8"/>
        <v>-1.4988010832439613E-14</v>
      </c>
      <c r="Z5">
        <v>1</v>
      </c>
      <c r="AA5">
        <v>47</v>
      </c>
      <c r="AB5" s="5">
        <v>0.002968343</v>
      </c>
      <c r="AD5">
        <v>1</v>
      </c>
      <c r="AE5">
        <v>48</v>
      </c>
      <c r="AG5">
        <v>0.00633002546995321</v>
      </c>
      <c r="AN5">
        <v>2</v>
      </c>
      <c r="AO5">
        <v>11</v>
      </c>
      <c r="AP5">
        <v>2</v>
      </c>
      <c r="AQ5">
        <v>11</v>
      </c>
      <c r="AR5" t="s">
        <v>81</v>
      </c>
    </row>
    <row r="6" spans="1:44" ht="15">
      <c r="A6" t="s">
        <v>6</v>
      </c>
      <c r="B6" s="1">
        <v>0.0406139015431729</v>
      </c>
      <c r="C6" s="1">
        <v>0.0406139015431831</v>
      </c>
      <c r="D6" s="1">
        <v>0.0406139015431831</v>
      </c>
      <c r="E6">
        <f t="shared" si="0"/>
        <v>2.648281409415359E-16</v>
      </c>
      <c r="F6">
        <f t="shared" si="1"/>
        <v>2.1687734350722805E-12</v>
      </c>
      <c r="G6">
        <f>Span!N6-Span!M6</f>
        <v>3.497202527569243E-15</v>
      </c>
      <c r="H6">
        <f>0.1*B6</f>
        <v>0.0040613901543172905</v>
      </c>
      <c r="I6">
        <f t="shared" si="2"/>
        <v>0.004061390154320788</v>
      </c>
      <c r="J6">
        <f t="shared" si="3"/>
        <v>6.520627934742823E-14</v>
      </c>
      <c r="K6">
        <f t="shared" si="4"/>
        <v>5.339978068260665E-10</v>
      </c>
      <c r="N6" s="1">
        <v>9.58301967634503E-06</v>
      </c>
      <c r="O6" s="1">
        <v>-1.05898381338146E-07</v>
      </c>
      <c r="Q6" s="1">
        <v>0.0406219356352484</v>
      </c>
      <c r="R6" s="1">
        <v>0.0406087860846943</v>
      </c>
      <c r="S6" s="1">
        <v>0.0407445139021207</v>
      </c>
      <c r="T6" s="1">
        <v>0.0406139015431831</v>
      </c>
      <c r="U6">
        <f t="shared" si="5"/>
        <v>8.034092075497046E-06</v>
      </c>
      <c r="V6">
        <f t="shared" si="6"/>
        <v>-5.115458478602286E-06</v>
      </c>
      <c r="W6">
        <f t="shared" si="7"/>
        <v>0.00013061235894779727</v>
      </c>
      <c r="X6">
        <f t="shared" si="8"/>
        <v>1.0193235144839718E-14</v>
      </c>
      <c r="Z6">
        <v>1</v>
      </c>
      <c r="AA6">
        <v>41</v>
      </c>
      <c r="AB6" s="5">
        <v>0.00296834299990108</v>
      </c>
      <c r="AD6">
        <v>1</v>
      </c>
      <c r="AE6">
        <v>11</v>
      </c>
      <c r="AG6">
        <v>0.0063220755778619</v>
      </c>
      <c r="AN6">
        <v>1</v>
      </c>
      <c r="AO6">
        <v>48</v>
      </c>
      <c r="AP6">
        <v>1</v>
      </c>
      <c r="AQ6">
        <v>48</v>
      </c>
      <c r="AR6" t="s">
        <v>82</v>
      </c>
    </row>
    <row r="7" spans="1:44" ht="15">
      <c r="A7" t="s">
        <v>7</v>
      </c>
      <c r="B7" s="1">
        <v>0.000909395544149429</v>
      </c>
      <c r="C7" s="1">
        <v>0.00090939554414943</v>
      </c>
      <c r="D7" s="1">
        <v>0.00090939554414943</v>
      </c>
      <c r="E7">
        <f t="shared" si="0"/>
        <v>2.5351570673862145E-20</v>
      </c>
      <c r="F7">
        <f t="shared" si="1"/>
        <v>2.0761318196530934E-16</v>
      </c>
      <c r="G7">
        <f>Span!F7-Span!E7</f>
        <v>1.3986208025063007E-17</v>
      </c>
      <c r="H7">
        <f>0.1*B7</f>
        <v>9.09395544149429E-05</v>
      </c>
      <c r="I7">
        <f t="shared" si="2"/>
        <v>9.093955441495689E-05</v>
      </c>
      <c r="J7">
        <f t="shared" si="3"/>
        <v>2.7877386069193843E-16</v>
      </c>
      <c r="K7">
        <f t="shared" si="4"/>
        <v>2.2829799783048317E-12</v>
      </c>
      <c r="N7" s="1">
        <v>4.09698953338417E-08</v>
      </c>
      <c r="O7" s="1">
        <v>-4.52743054483512E-10</v>
      </c>
      <c r="Q7" s="1">
        <v>0.000909504404569255</v>
      </c>
      <c r="R7" s="1">
        <v>0.000909444055910485</v>
      </c>
      <c r="S7" s="1">
        <v>0.000909425147221218</v>
      </c>
      <c r="T7" s="1">
        <v>0.00090939554414943</v>
      </c>
      <c r="U7">
        <f t="shared" si="5"/>
        <v>1.0886041982606509E-07</v>
      </c>
      <c r="V7">
        <f t="shared" si="6"/>
        <v>4.8511761056055196E-08</v>
      </c>
      <c r="W7">
        <f t="shared" si="7"/>
        <v>2.9603071789036095E-08</v>
      </c>
      <c r="X7">
        <f t="shared" si="8"/>
        <v>9.75781955236954E-19</v>
      </c>
      <c r="Z7">
        <v>1</v>
      </c>
      <c r="AA7">
        <v>17</v>
      </c>
      <c r="AB7" s="5">
        <v>0.00296834299990108</v>
      </c>
      <c r="AD7">
        <v>1</v>
      </c>
      <c r="AE7">
        <v>22</v>
      </c>
      <c r="AG7">
        <v>0.00632060227832013</v>
      </c>
      <c r="AN7">
        <v>10</v>
      </c>
      <c r="AO7">
        <v>50</v>
      </c>
      <c r="AP7">
        <v>10</v>
      </c>
      <c r="AQ7">
        <v>50</v>
      </c>
      <c r="AR7" t="s">
        <v>83</v>
      </c>
    </row>
    <row r="8" spans="1:44" ht="15">
      <c r="A8" t="s">
        <v>8</v>
      </c>
      <c r="B8" s="1">
        <v>0.00816625266808221</v>
      </c>
      <c r="C8" s="1">
        <v>0.00816625266808078</v>
      </c>
      <c r="D8" s="1">
        <v>0.00816625266808078</v>
      </c>
      <c r="E8">
        <f t="shared" si="0"/>
        <v>-3.713723419602206E-17</v>
      </c>
      <c r="F8">
        <f t="shared" si="1"/>
        <v>-3.0413024344784873E-13</v>
      </c>
      <c r="G8">
        <f>Span!N8-Span!M8</f>
        <v>1.4051260155412137E-16</v>
      </c>
      <c r="H8">
        <f>0.1*B8</f>
        <v>0.000816625266808221</v>
      </c>
      <c r="I8">
        <f t="shared" si="2"/>
        <v>0.0008166252668083615</v>
      </c>
      <c r="J8">
        <f t="shared" si="3"/>
        <v>-4.547646969235536E-14</v>
      </c>
      <c r="K8">
        <f t="shared" si="4"/>
        <v>-3.7242325924654417E-10</v>
      </c>
      <c r="N8" s="1">
        <v>-6.68342746107702E-06</v>
      </c>
      <c r="O8" s="1">
        <v>7.38560676928088E-08</v>
      </c>
      <c r="Q8" s="1">
        <v>0.00740161263536003</v>
      </c>
      <c r="R8" s="1">
        <v>0.00887503094950067</v>
      </c>
      <c r="S8" s="1">
        <v>0.00833023363396371</v>
      </c>
      <c r="T8" s="1">
        <v>0.00816625266808078</v>
      </c>
      <c r="U8">
        <f t="shared" si="5"/>
        <v>-0.0007646400327221796</v>
      </c>
      <c r="V8">
        <f t="shared" si="6"/>
        <v>0.0007087782814184599</v>
      </c>
      <c r="W8">
        <f t="shared" si="7"/>
        <v>0.00016398096588150085</v>
      </c>
      <c r="X8">
        <f t="shared" si="8"/>
        <v>-1.429412144204889E-15</v>
      </c>
      <c r="Z8">
        <v>1</v>
      </c>
      <c r="AA8">
        <v>25</v>
      </c>
      <c r="AB8" s="5">
        <v>0.00296834299989254</v>
      </c>
      <c r="AD8">
        <v>1</v>
      </c>
      <c r="AE8">
        <v>43</v>
      </c>
      <c r="AG8">
        <v>0.00632060227832013</v>
      </c>
      <c r="AN8">
        <v>35</v>
      </c>
      <c r="AO8">
        <v>50</v>
      </c>
      <c r="AP8">
        <v>35</v>
      </c>
      <c r="AQ8">
        <v>50</v>
      </c>
      <c r="AR8" t="s">
        <v>84</v>
      </c>
    </row>
    <row r="9" spans="1:44" ht="15">
      <c r="A9" t="s">
        <v>9</v>
      </c>
      <c r="B9">
        <v>0.654387528304984</v>
      </c>
      <c r="C9">
        <v>0.65438752830499</v>
      </c>
      <c r="D9">
        <v>0.65438752830499</v>
      </c>
      <c r="E9">
        <f t="shared" si="0"/>
        <v>1.5576005022020902E-16</v>
      </c>
      <c r="F9">
        <f t="shared" si="1"/>
        <v>1.2755753899948606E-12</v>
      </c>
      <c r="G9">
        <f>Span!N9-Span!M9</f>
        <v>1.9984014443252818E-15</v>
      </c>
      <c r="H9">
        <f>0.1*B9</f>
        <v>0.06543875283049841</v>
      </c>
      <c r="I9">
        <f t="shared" si="2"/>
        <v>0.06543875283050041</v>
      </c>
      <c r="J9">
        <f t="shared" si="3"/>
        <v>2.3802417296010978E-15</v>
      </c>
      <c r="K9">
        <f t="shared" si="4"/>
        <v>1.949266046220133E-11</v>
      </c>
      <c r="N9" s="1">
        <v>3.49812043550411E-07</v>
      </c>
      <c r="O9" s="1">
        <v>-3.86564260909865E-09</v>
      </c>
      <c r="Q9">
        <v>0.654538262779737</v>
      </c>
      <c r="R9">
        <v>0.653730397786406</v>
      </c>
      <c r="S9">
        <v>0.654261118924828</v>
      </c>
      <c r="T9">
        <v>0.65438752830499</v>
      </c>
      <c r="U9">
        <f t="shared" si="5"/>
        <v>0.0001507344747530004</v>
      </c>
      <c r="V9">
        <f t="shared" si="6"/>
        <v>-0.0006571305185780751</v>
      </c>
      <c r="W9">
        <f t="shared" si="7"/>
        <v>-0.00012640938015606729</v>
      </c>
      <c r="X9">
        <f t="shared" si="8"/>
        <v>5.995204332975845E-15</v>
      </c>
      <c r="Z9">
        <v>1</v>
      </c>
      <c r="AA9">
        <v>24</v>
      </c>
      <c r="AB9" s="5">
        <v>0.00296834299978711</v>
      </c>
      <c r="AD9">
        <v>1</v>
      </c>
      <c r="AE9">
        <v>40</v>
      </c>
      <c r="AG9">
        <v>0.00631853908183026</v>
      </c>
      <c r="AN9">
        <v>2</v>
      </c>
      <c r="AO9">
        <v>18</v>
      </c>
      <c r="AP9">
        <v>2</v>
      </c>
      <c r="AQ9">
        <v>18</v>
      </c>
      <c r="AR9" t="s">
        <v>85</v>
      </c>
    </row>
    <row r="10" spans="1:44" ht="15">
      <c r="A10" t="s">
        <v>10</v>
      </c>
      <c r="B10" s="1">
        <v>0.00196647630123517</v>
      </c>
      <c r="C10" s="1">
        <v>0.00196647630123514</v>
      </c>
      <c r="D10" s="1">
        <v>0.00196647630123514</v>
      </c>
      <c r="E10">
        <f t="shared" si="0"/>
        <v>-7.774481673317724E-19</v>
      </c>
      <c r="F10">
        <f t="shared" si="1"/>
        <v>-6.3668042469361534E-15</v>
      </c>
      <c r="G10">
        <f>Span!B10-Span!A10</f>
        <v>9.974659986866641E-18</v>
      </c>
      <c r="H10">
        <f>0.1*B10</f>
        <v>0.00019664763012351702</v>
      </c>
      <c r="I10">
        <f t="shared" si="2"/>
        <v>0.000196647630123527</v>
      </c>
      <c r="J10">
        <f t="shared" si="3"/>
        <v>-3.953508958350565E-15</v>
      </c>
      <c r="K10">
        <f t="shared" si="4"/>
        <v>-3.237671485253474E-11</v>
      </c>
      <c r="N10" s="1">
        <v>-5.81025680396475E-07</v>
      </c>
      <c r="O10" s="1">
        <v>6.42069839652953E-09</v>
      </c>
      <c r="Q10" s="1">
        <v>0.00196562129133432</v>
      </c>
      <c r="R10" s="1">
        <v>0.00196867755205618</v>
      </c>
      <c r="S10" s="1">
        <v>0.00196719905600694</v>
      </c>
      <c r="T10" s="1">
        <v>0.00196647630123514</v>
      </c>
      <c r="U10">
        <f t="shared" si="5"/>
        <v>-8.550099008502315E-07</v>
      </c>
      <c r="V10">
        <f t="shared" si="6"/>
        <v>2.201250821010081E-06</v>
      </c>
      <c r="W10">
        <f t="shared" si="7"/>
        <v>7.22754771770133E-07</v>
      </c>
      <c r="X10">
        <f t="shared" si="8"/>
        <v>-2.992397996059992E-17</v>
      </c>
      <c r="Z10">
        <v>1</v>
      </c>
      <c r="AA10">
        <v>26</v>
      </c>
      <c r="AB10" s="5">
        <v>0.00296834299973343</v>
      </c>
      <c r="AD10">
        <v>1</v>
      </c>
      <c r="AE10">
        <v>16</v>
      </c>
      <c r="AG10">
        <v>0.00631853908183026</v>
      </c>
      <c r="AN10">
        <v>2</v>
      </c>
      <c r="AO10">
        <v>42</v>
      </c>
      <c r="AP10">
        <v>2</v>
      </c>
      <c r="AQ10">
        <v>42</v>
      </c>
      <c r="AR10" t="s">
        <v>85</v>
      </c>
    </row>
    <row r="11" spans="1:44" ht="15">
      <c r="A11" t="s">
        <v>34</v>
      </c>
      <c r="B11">
        <v>56456.0417301942</v>
      </c>
      <c r="C11">
        <v>56028.1176711309</v>
      </c>
      <c r="D11">
        <v>58891.1212398569</v>
      </c>
      <c r="E11">
        <f t="shared" si="0"/>
        <v>-11.117798364855755</v>
      </c>
      <c r="F11">
        <f t="shared" si="1"/>
        <v>518102.0233324887</v>
      </c>
      <c r="G11">
        <f>Span!F11-Span!E11</f>
        <v>51450.55926671849</v>
      </c>
      <c r="H11">
        <f>0.1*B11</f>
        <v>5645.60417301942</v>
      </c>
      <c r="I11">
        <f t="shared" si="2"/>
        <v>57096.16343973791</v>
      </c>
      <c r="J11">
        <f t="shared" si="3"/>
        <v>-0.000194720585326018</v>
      </c>
      <c r="K11">
        <f t="shared" si="4"/>
        <v>9.074200298577312</v>
      </c>
      <c r="N11">
        <v>164351.613501156</v>
      </c>
      <c r="O11">
        <v>-1816.1912620089</v>
      </c>
      <c r="Q11">
        <v>54759.5796929536</v>
      </c>
      <c r="R11">
        <v>57012.926922007</v>
      </c>
      <c r="S11">
        <v>56394.9018688098</v>
      </c>
      <c r="T11">
        <v>57355.3660142462</v>
      </c>
      <c r="U11">
        <f t="shared" si="5"/>
        <v>-1696.4620372405989</v>
      </c>
      <c r="V11">
        <f t="shared" si="6"/>
        <v>556.8851918127984</v>
      </c>
      <c r="W11">
        <f t="shared" si="7"/>
        <v>-61.13986138439941</v>
      </c>
      <c r="X11">
        <f t="shared" si="8"/>
        <v>899.3242840520033</v>
      </c>
      <c r="Z11">
        <v>1</v>
      </c>
      <c r="AA11">
        <v>31</v>
      </c>
      <c r="AB11" s="5">
        <v>0.0029683429995547</v>
      </c>
      <c r="AD11">
        <v>1</v>
      </c>
      <c r="AE11">
        <v>34</v>
      </c>
      <c r="AG11">
        <v>0.00631824428447634</v>
      </c>
      <c r="AN11">
        <v>1</v>
      </c>
      <c r="AO11">
        <v>50</v>
      </c>
      <c r="AP11">
        <v>1</v>
      </c>
      <c r="AQ11">
        <v>50</v>
      </c>
      <c r="AR11" t="s">
        <v>86</v>
      </c>
    </row>
    <row r="12" spans="1:44" ht="15">
      <c r="A12" t="s">
        <v>35</v>
      </c>
      <c r="B12">
        <v>3924.75156413114</v>
      </c>
      <c r="C12">
        <v>3895.00283275241</v>
      </c>
      <c r="D12">
        <v>3779.0088440602</v>
      </c>
      <c r="E12">
        <f t="shared" si="0"/>
        <v>-0.772895073492598</v>
      </c>
      <c r="F12">
        <f t="shared" si="1"/>
        <v>-31009.08937679581</v>
      </c>
      <c r="G12">
        <f>Span!N12-Span!M12</f>
        <v>-778.7410606312806</v>
      </c>
      <c r="H12">
        <f>0.1*B12</f>
        <v>392.47515641311406</v>
      </c>
      <c r="I12">
        <f t="shared" si="2"/>
        <v>-386.2659042181665</v>
      </c>
      <c r="J12">
        <f t="shared" si="3"/>
        <v>0.0020009404533309775</v>
      </c>
      <c r="K12">
        <f t="shared" si="4"/>
        <v>80.27912647263217</v>
      </c>
      <c r="N12">
        <v>1449703.03921223</v>
      </c>
      <c r="O12">
        <v>-16020.1450811158</v>
      </c>
      <c r="Q12">
        <v>3806.81570057966</v>
      </c>
      <c r="R12">
        <v>3963.46550794701</v>
      </c>
      <c r="S12">
        <v>3920.50119943597</v>
      </c>
      <c r="T12">
        <v>3987.27143414546</v>
      </c>
      <c r="U12">
        <f t="shared" si="5"/>
        <v>-117.93586355148</v>
      </c>
      <c r="V12">
        <f t="shared" si="6"/>
        <v>38.7139438158697</v>
      </c>
      <c r="W12">
        <f t="shared" si="7"/>
        <v>-4.250364695169992</v>
      </c>
      <c r="X12">
        <f t="shared" si="8"/>
        <v>62.51987001431962</v>
      </c>
      <c r="Z12">
        <v>1</v>
      </c>
      <c r="AA12">
        <v>34</v>
      </c>
      <c r="AB12" s="5">
        <v>0.00296834299950186</v>
      </c>
      <c r="AD12">
        <v>1</v>
      </c>
      <c r="AE12">
        <v>31</v>
      </c>
      <c r="AG12">
        <v>0.00631677009133826</v>
      </c>
      <c r="AN12">
        <v>2</v>
      </c>
      <c r="AO12">
        <v>33</v>
      </c>
      <c r="AP12">
        <v>2</v>
      </c>
      <c r="AQ12">
        <v>33</v>
      </c>
      <c r="AR12" t="s">
        <v>87</v>
      </c>
    </row>
    <row r="13" spans="1:44" ht="15">
      <c r="A13" t="s">
        <v>11</v>
      </c>
      <c r="B13" s="1">
        <v>0.00560160690727373</v>
      </c>
      <c r="C13" s="1">
        <v>0.00558275564425829</v>
      </c>
      <c r="D13" s="1">
        <v>0.00560312922703348</v>
      </c>
      <c r="E13">
        <f t="shared" si="0"/>
        <v>-4.8977040829931E-07</v>
      </c>
      <c r="F13">
        <f t="shared" si="1"/>
        <v>0.00032389782122327435</v>
      </c>
      <c r="G13">
        <f>Span!F13-Span!E13</f>
        <v>0.0003910710939205005</v>
      </c>
      <c r="H13" s="1">
        <f>0.1*B13</f>
        <v>0.0005601606907273731</v>
      </c>
      <c r="I13">
        <f t="shared" si="2"/>
        <v>0.0009512317846478736</v>
      </c>
      <c r="J13">
        <f t="shared" si="3"/>
        <v>-0.0005148801966080358</v>
      </c>
      <c r="K13">
        <f t="shared" si="4"/>
        <v>0.3405035727892279</v>
      </c>
      <c r="N13">
        <v>6754.6676697934</v>
      </c>
      <c r="O13">
        <v>-74.64450944601</v>
      </c>
      <c r="Q13" s="1">
        <v>0.00559955252989328</v>
      </c>
      <c r="R13" s="1">
        <v>0.00561848488536883</v>
      </c>
      <c r="S13" s="1">
        <v>0.00560477227264935</v>
      </c>
      <c r="T13" s="1">
        <v>0.00559745456490454</v>
      </c>
      <c r="U13">
        <f t="shared" si="5"/>
        <v>-2.0543773804502716E-06</v>
      </c>
      <c r="V13">
        <f t="shared" si="6"/>
        <v>1.6877978095099916E-05</v>
      </c>
      <c r="W13">
        <f t="shared" si="7"/>
        <v>3.1653653756198025E-06</v>
      </c>
      <c r="X13">
        <f t="shared" si="8"/>
        <v>-4.152342369190612E-06</v>
      </c>
      <c r="Z13">
        <v>1</v>
      </c>
      <c r="AA13">
        <v>33</v>
      </c>
      <c r="AB13" s="5">
        <v>0.00296834299948681</v>
      </c>
      <c r="AD13">
        <v>1</v>
      </c>
      <c r="AE13">
        <v>24</v>
      </c>
      <c r="AG13">
        <v>0.00631485312575721</v>
      </c>
      <c r="AN13">
        <v>2</v>
      </c>
      <c r="AO13">
        <v>26</v>
      </c>
      <c r="AP13">
        <v>2</v>
      </c>
      <c r="AQ13">
        <v>26</v>
      </c>
      <c r="AR13" t="s">
        <v>88</v>
      </c>
    </row>
    <row r="14" spans="1:44" ht="15">
      <c r="A14" t="s">
        <v>12</v>
      </c>
      <c r="B14">
        <v>0.212365600600447</v>
      </c>
      <c r="C14">
        <v>0.211647713039875</v>
      </c>
      <c r="D14">
        <v>0.212617579602921</v>
      </c>
      <c r="E14">
        <f t="shared" si="0"/>
        <v>-1.8651274631644735E-05</v>
      </c>
      <c r="F14">
        <f t="shared" si="1"/>
        <v>0.05361255371786782</v>
      </c>
      <c r="G14">
        <f>Span!N14-Span!M14</f>
        <v>0.009510090670566018</v>
      </c>
      <c r="H14" s="1">
        <f aca="true" t="shared" si="9" ref="H14:H19">0.1*B14</f>
        <v>0.021236560060044703</v>
      </c>
      <c r="I14">
        <f t="shared" si="2"/>
        <v>0.03074665073061072</v>
      </c>
      <c r="J14">
        <f t="shared" si="3"/>
        <v>-0.0006066115882038467</v>
      </c>
      <c r="K14">
        <f t="shared" si="4"/>
        <v>1.7436876031668804</v>
      </c>
      <c r="N14">
        <v>32240.412294201</v>
      </c>
      <c r="O14">
        <v>-356.278545251043</v>
      </c>
      <c r="Q14">
        <v>0.212512046717824</v>
      </c>
      <c r="R14">
        <v>0.212559824018294</v>
      </c>
      <c r="S14">
        <v>0.211805926018498</v>
      </c>
      <c r="T14">
        <v>0.213655564323449</v>
      </c>
      <c r="U14">
        <f t="shared" si="5"/>
        <v>0.00014644611737699154</v>
      </c>
      <c r="V14">
        <f t="shared" si="6"/>
        <v>0.00019422341784700037</v>
      </c>
      <c r="W14">
        <f t="shared" si="7"/>
        <v>-0.0005596745819490268</v>
      </c>
      <c r="X14">
        <f t="shared" si="8"/>
        <v>0.0012899637230019967</v>
      </c>
      <c r="Z14">
        <v>1</v>
      </c>
      <c r="AA14">
        <v>10</v>
      </c>
      <c r="AB14" s="5">
        <v>0.00296834299931734</v>
      </c>
      <c r="AD14">
        <v>1</v>
      </c>
      <c r="AE14">
        <v>47</v>
      </c>
      <c r="AG14">
        <v>0.00631219790462874</v>
      </c>
      <c r="AN14">
        <v>27</v>
      </c>
      <c r="AO14">
        <v>50</v>
      </c>
      <c r="AP14">
        <v>27</v>
      </c>
      <c r="AQ14">
        <v>50</v>
      </c>
      <c r="AR14" t="s">
        <v>89</v>
      </c>
    </row>
    <row r="15" spans="1:44" ht="15">
      <c r="A15" t="s">
        <v>13</v>
      </c>
      <c r="B15" s="1">
        <v>0.0906829612705073</v>
      </c>
      <c r="C15" s="1">
        <v>0.0909376749164602</v>
      </c>
      <c r="D15" s="1">
        <v>0.0906315869628227</v>
      </c>
      <c r="E15">
        <f t="shared" si="0"/>
        <v>6.61765772805643E-06</v>
      </c>
      <c r="F15">
        <f t="shared" si="1"/>
        <v>-0.010930703762682303</v>
      </c>
      <c r="G15">
        <f>Span!B15-Span!A15</f>
        <v>0.008837918566645009</v>
      </c>
      <c r="H15" s="1">
        <f t="shared" si="9"/>
        <v>0.009068296127050731</v>
      </c>
      <c r="I15">
        <f t="shared" si="2"/>
        <v>0.01790621469369574</v>
      </c>
      <c r="J15">
        <f t="shared" si="3"/>
        <v>0.0003695732370720606</v>
      </c>
      <c r="K15">
        <f t="shared" si="4"/>
        <v>-0.6104419024156282</v>
      </c>
      <c r="N15">
        <v>-11468.8951979595</v>
      </c>
      <c r="O15">
        <v>126.739441284985</v>
      </c>
      <c r="Q15" s="1">
        <v>0.0922050570638861</v>
      </c>
      <c r="R15" s="1">
        <v>0.0905682353199486</v>
      </c>
      <c r="S15" s="1">
        <v>0.0910147527854664</v>
      </c>
      <c r="T15" s="1">
        <v>0.0900117680785889</v>
      </c>
      <c r="U15">
        <f t="shared" si="5"/>
        <v>0.0015220957933787943</v>
      </c>
      <c r="V15">
        <f t="shared" si="6"/>
        <v>-0.00011472595055869728</v>
      </c>
      <c r="W15">
        <f t="shared" si="7"/>
        <v>0.0003317915149591011</v>
      </c>
      <c r="X15">
        <f t="shared" si="8"/>
        <v>-0.0006711931919183983</v>
      </c>
      <c r="Z15">
        <v>1</v>
      </c>
      <c r="AA15">
        <v>40</v>
      </c>
      <c r="AB15" s="5">
        <v>0.00296834299930737</v>
      </c>
      <c r="AD15">
        <v>1</v>
      </c>
      <c r="AE15">
        <v>44</v>
      </c>
      <c r="AG15">
        <v>0.00630924634835372</v>
      </c>
      <c r="AN15">
        <v>35</v>
      </c>
      <c r="AO15">
        <v>48</v>
      </c>
      <c r="AP15">
        <v>35</v>
      </c>
      <c r="AQ15">
        <v>48</v>
      </c>
      <c r="AR15" t="s">
        <v>90</v>
      </c>
    </row>
    <row r="16" spans="1:44" ht="15">
      <c r="A16" t="s">
        <v>14</v>
      </c>
      <c r="B16" s="1">
        <v>0.000127529482227746</v>
      </c>
      <c r="C16" s="1">
        <v>0.000126743994759728</v>
      </c>
      <c r="D16" s="1">
        <v>0.000130867523718302</v>
      </c>
      <c r="E16">
        <f t="shared" si="0"/>
        <v>-2.040757256476984E-08</v>
      </c>
      <c r="F16">
        <f t="shared" si="1"/>
        <v>0.0007102215937353192</v>
      </c>
      <c r="G16">
        <f>Span!F16-Span!E16</f>
        <v>5.427270353208499E-05</v>
      </c>
      <c r="H16" s="1">
        <f t="shared" si="9"/>
        <v>1.27529482227746E-05</v>
      </c>
      <c r="I16">
        <f t="shared" si="2"/>
        <v>6.70256517548596E-05</v>
      </c>
      <c r="J16">
        <f t="shared" si="3"/>
        <v>-0.00030447406374217343</v>
      </c>
      <c r="K16">
        <f t="shared" si="4"/>
        <v>10.596265387062433</v>
      </c>
      <c r="N16">
        <v>192008.433272544</v>
      </c>
      <c r="O16">
        <v>-2121.81711040921</v>
      </c>
      <c r="Q16" s="1">
        <v>0.000125659649491675</v>
      </c>
      <c r="R16" s="1">
        <v>0.000127647523362821</v>
      </c>
      <c r="S16" s="1">
        <v>0.00012797125442503</v>
      </c>
      <c r="T16" s="1">
        <v>0.000128052026927448</v>
      </c>
      <c r="U16">
        <f t="shared" si="5"/>
        <v>-1.8698327360709818E-06</v>
      </c>
      <c r="V16">
        <f t="shared" si="6"/>
        <v>1.18041135075016E-07</v>
      </c>
      <c r="W16">
        <f t="shared" si="7"/>
        <v>4.4177219728401226E-07</v>
      </c>
      <c r="X16">
        <f t="shared" si="8"/>
        <v>5.22544699702016E-07</v>
      </c>
      <c r="Z16">
        <v>1</v>
      </c>
      <c r="AA16">
        <v>16</v>
      </c>
      <c r="AB16" s="5">
        <v>0.00296834299930737</v>
      </c>
      <c r="AD16">
        <v>1</v>
      </c>
      <c r="AE16">
        <v>41</v>
      </c>
      <c r="AG16">
        <v>0.00630777005230236</v>
      </c>
      <c r="AN16">
        <v>50</v>
      </c>
      <c r="AO16">
        <v>51</v>
      </c>
      <c r="AP16">
        <v>50</v>
      </c>
      <c r="AQ16">
        <v>51</v>
      </c>
      <c r="AR16" t="s">
        <v>91</v>
      </c>
    </row>
    <row r="17" spans="1:44" ht="15">
      <c r="A17" t="s">
        <v>15</v>
      </c>
      <c r="B17" s="1">
        <v>0.0427399565865591</v>
      </c>
      <c r="C17" s="1">
        <v>0.0430049253225498</v>
      </c>
      <c r="D17" s="1">
        <v>0.0442385211584965</v>
      </c>
      <c r="E17">
        <f t="shared" si="0"/>
        <v>6.884092907006919E-06</v>
      </c>
      <c r="F17">
        <f t="shared" si="1"/>
        <v>0.3188435259441264</v>
      </c>
      <c r="G17">
        <f>Span!J17-Span!I17</f>
        <v>0.04469542983522099</v>
      </c>
      <c r="H17" s="1">
        <f t="shared" si="9"/>
        <v>0.00427399565865591</v>
      </c>
      <c r="I17">
        <f t="shared" si="2"/>
        <v>0.0489694254938769</v>
      </c>
      <c r="J17">
        <f t="shared" si="3"/>
        <v>0.00014057940924521773</v>
      </c>
      <c r="K17">
        <f t="shared" si="4"/>
        <v>6.511073444878261</v>
      </c>
      <c r="N17">
        <v>117603.920619656</v>
      </c>
      <c r="O17">
        <v>-1299.59852915356</v>
      </c>
      <c r="Q17" s="1">
        <v>0.0396258745239956</v>
      </c>
      <c r="R17" s="1">
        <v>0.0461840872623138</v>
      </c>
      <c r="S17" s="1">
        <v>0.0435961548587354</v>
      </c>
      <c r="T17" s="1">
        <v>0.0421156556256137</v>
      </c>
      <c r="U17">
        <f t="shared" si="5"/>
        <v>-0.0031140820625635</v>
      </c>
      <c r="V17">
        <f t="shared" si="6"/>
        <v>0.003444130675754699</v>
      </c>
      <c r="W17">
        <f t="shared" si="7"/>
        <v>0.0008561982721762978</v>
      </c>
      <c r="X17">
        <f t="shared" si="8"/>
        <v>-0.0006243009609454009</v>
      </c>
      <c r="Z17">
        <v>1</v>
      </c>
      <c r="AA17">
        <v>19</v>
      </c>
      <c r="AB17" s="5">
        <v>0.00296834299930162</v>
      </c>
      <c r="AD17">
        <v>1</v>
      </c>
      <c r="AE17">
        <v>17</v>
      </c>
      <c r="AG17">
        <v>0.00630777005230236</v>
      </c>
      <c r="AN17">
        <v>10</v>
      </c>
      <c r="AO17">
        <v>48</v>
      </c>
      <c r="AP17">
        <v>10</v>
      </c>
      <c r="AQ17">
        <v>48</v>
      </c>
      <c r="AR17" t="s">
        <v>92</v>
      </c>
    </row>
    <row r="18" spans="1:44" ht="15">
      <c r="A18" t="s">
        <v>16</v>
      </c>
      <c r="B18">
        <v>0.637567240123607</v>
      </c>
      <c r="C18">
        <v>0.637708553438449</v>
      </c>
      <c r="D18">
        <v>0.635456671876699</v>
      </c>
      <c r="E18">
        <f t="shared" si="0"/>
        <v>3.6714293281895967E-06</v>
      </c>
      <c r="F18">
        <f t="shared" si="1"/>
        <v>-0.4490570738102189</v>
      </c>
      <c r="G18">
        <f>Span!N18-Span!M18</f>
        <v>-0.012946047744780032</v>
      </c>
      <c r="H18" s="1">
        <f t="shared" si="9"/>
        <v>0.0637567240123607</v>
      </c>
      <c r="I18">
        <f t="shared" si="2"/>
        <v>0.050810676267580665</v>
      </c>
      <c r="J18">
        <f t="shared" si="3"/>
        <v>7.225704513073214E-05</v>
      </c>
      <c r="K18">
        <f t="shared" si="4"/>
        <v>-8.83784879078132</v>
      </c>
      <c r="N18">
        <v>-159934.950119834</v>
      </c>
      <c r="O18">
        <v>1767.38403556994</v>
      </c>
      <c r="Q18">
        <v>0.63870488945848</v>
      </c>
      <c r="R18">
        <v>0.634082177057614</v>
      </c>
      <c r="S18">
        <v>0.636926528732095</v>
      </c>
      <c r="T18">
        <v>0.637744825542831</v>
      </c>
      <c r="U18">
        <f t="shared" si="5"/>
        <v>0.0011376493348730365</v>
      </c>
      <c r="V18">
        <f t="shared" si="6"/>
        <v>-0.003485063065992944</v>
      </c>
      <c r="W18">
        <f t="shared" si="7"/>
        <v>-0.0006407113915120055</v>
      </c>
      <c r="X18">
        <f t="shared" si="8"/>
        <v>0.00017758541922396898</v>
      </c>
      <c r="Z18">
        <v>1</v>
      </c>
      <c r="AA18">
        <v>18</v>
      </c>
      <c r="AB18" s="5">
        <v>0.00296834299921496</v>
      </c>
      <c r="AD18">
        <v>1</v>
      </c>
      <c r="AE18">
        <v>25</v>
      </c>
      <c r="AG18">
        <v>0.00630673643944932</v>
      </c>
      <c r="AN18">
        <v>27</v>
      </c>
      <c r="AO18">
        <v>48</v>
      </c>
      <c r="AP18">
        <v>27</v>
      </c>
      <c r="AQ18">
        <v>48</v>
      </c>
      <c r="AR18" t="s">
        <v>93</v>
      </c>
    </row>
    <row r="19" spans="1:44" ht="15">
      <c r="A19" t="s">
        <v>17</v>
      </c>
      <c r="B19" s="1">
        <v>0.0109151050293764</v>
      </c>
      <c r="C19" s="1">
        <v>0.0109916336436472</v>
      </c>
      <c r="D19" s="1">
        <v>0.0113216436483076</v>
      </c>
      <c r="E19">
        <f t="shared" si="0"/>
        <v>1.9882726492803377E-06</v>
      </c>
      <c r="F19">
        <f t="shared" si="1"/>
        <v>0.08649757849599987</v>
      </c>
      <c r="G19">
        <f>Span!F19-Span!E19</f>
        <v>0.133147125106095</v>
      </c>
      <c r="H19" s="1">
        <f t="shared" si="9"/>
        <v>0.00109151050293764</v>
      </c>
      <c r="I19">
        <f t="shared" si="2"/>
        <v>0.13423863560903265</v>
      </c>
      <c r="J19">
        <f t="shared" si="3"/>
        <v>1.4811478381463456E-05</v>
      </c>
      <c r="K19">
        <f t="shared" si="4"/>
        <v>0.644356806098077</v>
      </c>
      <c r="N19">
        <v>11637.4219600441</v>
      </c>
      <c r="O19">
        <v>-128.600952735919</v>
      </c>
      <c r="Q19" s="1">
        <v>0.0112269200564283</v>
      </c>
      <c r="R19" s="1">
        <v>0.0108595439330969</v>
      </c>
      <c r="S19" s="1">
        <v>0.0109238940781294</v>
      </c>
      <c r="T19" s="1">
        <v>0.0107466798376841</v>
      </c>
      <c r="U19">
        <f t="shared" si="5"/>
        <v>0.0003118150270518989</v>
      </c>
      <c r="V19">
        <f t="shared" si="6"/>
        <v>-5.5561096279500843E-05</v>
      </c>
      <c r="W19">
        <f t="shared" si="7"/>
        <v>8.789048753000267E-06</v>
      </c>
      <c r="X19">
        <f t="shared" si="8"/>
        <v>-0.00016842519169230075</v>
      </c>
      <c r="Z19">
        <v>1</v>
      </c>
      <c r="AA19">
        <v>42</v>
      </c>
      <c r="AB19" s="5">
        <v>0.00296834299921496</v>
      </c>
      <c r="AD19">
        <v>1</v>
      </c>
      <c r="AE19">
        <v>23</v>
      </c>
      <c r="AG19">
        <v>0.00630260029293461</v>
      </c>
      <c r="AN19">
        <v>48</v>
      </c>
      <c r="AO19">
        <v>51</v>
      </c>
      <c r="AP19">
        <v>48</v>
      </c>
      <c r="AQ19">
        <v>51</v>
      </c>
      <c r="AR19" t="s">
        <v>94</v>
      </c>
    </row>
    <row r="20" spans="1:44" ht="15">
      <c r="A20" t="s">
        <v>18</v>
      </c>
      <c r="B20">
        <v>78986.728978091</v>
      </c>
      <c r="C20">
        <v>78556.1448258533</v>
      </c>
      <c r="D20">
        <v>81409.2185845915</v>
      </c>
      <c r="E20">
        <f t="shared" si="0"/>
        <v>-11.186909645042903</v>
      </c>
      <c r="F20">
        <f t="shared" si="1"/>
        <v>515423.32053201844</v>
      </c>
      <c r="G20">
        <f>Span!F20-Span!E20</f>
        <v>51303.748148748695</v>
      </c>
      <c r="H20">
        <f>0.1*B20</f>
        <v>7898.672897809101</v>
      </c>
      <c r="I20">
        <f t="shared" si="2"/>
        <v>59202.42104655779</v>
      </c>
      <c r="J20">
        <f t="shared" si="3"/>
        <v>-0.00018896034059562067</v>
      </c>
      <c r="K20">
        <f t="shared" si="4"/>
        <v>8.706118963051878</v>
      </c>
      <c r="N20">
        <v>157687.410679798</v>
      </c>
      <c r="O20">
        <v>-1742.54752996114</v>
      </c>
      <c r="Q20">
        <v>77176.4235616729</v>
      </c>
      <c r="R20">
        <v>79624.1185365902</v>
      </c>
      <c r="S20">
        <v>78913.0789430265</v>
      </c>
      <c r="T20">
        <v>79892.5471681404</v>
      </c>
      <c r="U20">
        <f t="shared" si="5"/>
        <v>-1810.3054164181085</v>
      </c>
      <c r="V20">
        <f t="shared" si="6"/>
        <v>637.3895584991988</v>
      </c>
      <c r="W20">
        <f t="shared" si="7"/>
        <v>-73.65003506450739</v>
      </c>
      <c r="X20">
        <f t="shared" si="8"/>
        <v>905.8181900493946</v>
      </c>
      <c r="Z20">
        <v>1</v>
      </c>
      <c r="AA20">
        <v>51</v>
      </c>
      <c r="AB20" s="5">
        <v>0.00296834299919594</v>
      </c>
      <c r="AD20">
        <v>1</v>
      </c>
      <c r="AE20">
        <v>10</v>
      </c>
      <c r="AG20">
        <v>0.00630230475002605</v>
      </c>
      <c r="AN20">
        <v>2</v>
      </c>
      <c r="AO20">
        <v>16</v>
      </c>
      <c r="AP20">
        <v>2</v>
      </c>
      <c r="AQ20">
        <v>16</v>
      </c>
      <c r="AR20" t="s">
        <v>95</v>
      </c>
    </row>
    <row r="21" spans="1:44" ht="15">
      <c r="A21" t="s">
        <v>19</v>
      </c>
      <c r="B21" s="1">
        <v>0.0040040344461891</v>
      </c>
      <c r="C21" s="1">
        <v>0.00398084901499743</v>
      </c>
      <c r="D21" s="1">
        <v>0.00405318740324089</v>
      </c>
      <c r="E21">
        <f t="shared" si="0"/>
        <v>-6.023754531480746E-07</v>
      </c>
      <c r="F21">
        <f t="shared" si="1"/>
        <v>0.010458075968466058</v>
      </c>
      <c r="G21">
        <f>Span!F21-Span!E21</f>
        <v>0.0010481940161602204</v>
      </c>
      <c r="H21" s="1">
        <f>0.1*B21</f>
        <v>0.00040040344461890996</v>
      </c>
      <c r="I21">
        <f t="shared" si="2"/>
        <v>0.0014485974607791304</v>
      </c>
      <c r="J21">
        <f t="shared" si="3"/>
        <v>-0.00041583356968200545</v>
      </c>
      <c r="K21">
        <f t="shared" si="4"/>
        <v>7.2194493305553396</v>
      </c>
      <c r="N21">
        <v>131060.413917647</v>
      </c>
      <c r="O21">
        <v>-1448.30260289408</v>
      </c>
      <c r="Q21" s="1">
        <v>0.00397213449619543</v>
      </c>
      <c r="R21" s="1">
        <v>0.00402256340593747</v>
      </c>
      <c r="S21" s="1">
        <v>0.00400552829162328</v>
      </c>
      <c r="T21" s="1">
        <v>0.00401892934617257</v>
      </c>
      <c r="U21">
        <f t="shared" si="5"/>
        <v>-3.189994999366983E-05</v>
      </c>
      <c r="V21">
        <f t="shared" si="6"/>
        <v>1.852895974837048E-05</v>
      </c>
      <c r="W21">
        <f t="shared" si="7"/>
        <v>1.4938454341801091E-06</v>
      </c>
      <c r="X21">
        <f t="shared" si="8"/>
        <v>1.4894899983470232E-05</v>
      </c>
      <c r="Z21">
        <v>1</v>
      </c>
      <c r="AA21">
        <v>44</v>
      </c>
      <c r="AB21" s="5">
        <v>0.00296834299915762</v>
      </c>
      <c r="AD21">
        <v>1</v>
      </c>
      <c r="AE21">
        <v>19</v>
      </c>
      <c r="AG21">
        <v>0.0063017136226271</v>
      </c>
      <c r="AN21">
        <v>2</v>
      </c>
      <c r="AO21">
        <v>40</v>
      </c>
      <c r="AP21">
        <v>2</v>
      </c>
      <c r="AQ21">
        <v>40</v>
      </c>
      <c r="AR21" t="s">
        <v>95</v>
      </c>
    </row>
    <row r="22" spans="1:24" ht="15">
      <c r="A22" t="s">
        <v>20</v>
      </c>
      <c r="B22">
        <v>0.234685196434178</v>
      </c>
      <c r="C22">
        <v>0.234297407900153</v>
      </c>
      <c r="D22">
        <v>0.234225100204343</v>
      </c>
      <c r="E22">
        <f t="shared" si="0"/>
        <v>-1.0075046350351225E-05</v>
      </c>
      <c r="F22">
        <f t="shared" si="1"/>
        <v>-0.09789281485851177</v>
      </c>
      <c r="G22">
        <f>Span!N22-Span!M22</f>
        <v>0.004899349142101994</v>
      </c>
      <c r="H22" s="1">
        <f aca="true" t="shared" si="10" ref="H22:H34">0.1*B22</f>
        <v>0.023468519643417802</v>
      </c>
      <c r="I22">
        <f t="shared" si="2"/>
        <v>0.028367868785519796</v>
      </c>
      <c r="J22">
        <f t="shared" si="3"/>
        <v>-0.0003551569709563085</v>
      </c>
      <c r="K22">
        <f t="shared" si="4"/>
        <v>-3.4508343083030812</v>
      </c>
      <c r="N22">
        <v>-62004.6201112273</v>
      </c>
      <c r="O22">
        <v>685.190105759863</v>
      </c>
      <c r="Q22">
        <v>0.235393493631643</v>
      </c>
      <c r="R22">
        <v>0.234707120394616</v>
      </c>
      <c r="S22">
        <v>0.234245558657559</v>
      </c>
      <c r="T22">
        <v>0.235344233536321</v>
      </c>
      <c r="U22">
        <f t="shared" si="5"/>
        <v>0.0007082971974649854</v>
      </c>
      <c r="V22">
        <f t="shared" si="6"/>
        <v>2.1923960437986167E-05</v>
      </c>
      <c r="W22">
        <f t="shared" si="7"/>
        <v>-0.0004396377766190118</v>
      </c>
      <c r="X22">
        <f t="shared" si="8"/>
        <v>0.0006590371021429897</v>
      </c>
    </row>
    <row r="23" spans="1:24" ht="15">
      <c r="A23" t="s">
        <v>21</v>
      </c>
      <c r="B23" s="1">
        <v>0.0766710009719162</v>
      </c>
      <c r="C23" s="1">
        <v>0.0767845939866543</v>
      </c>
      <c r="D23" s="1">
        <v>0.0770516690410253</v>
      </c>
      <c r="E23">
        <f t="shared" si="0"/>
        <v>2.9512344696828994E-06</v>
      </c>
      <c r="F23">
        <f t="shared" si="1"/>
        <v>0.08099320619342427</v>
      </c>
      <c r="G23">
        <f>Span!B23-Span!A23</f>
        <v>0.01148221847980549</v>
      </c>
      <c r="H23" s="1">
        <f t="shared" si="10"/>
        <v>0.007667100097191621</v>
      </c>
      <c r="I23">
        <f t="shared" si="2"/>
        <v>0.01914931857699711</v>
      </c>
      <c r="J23">
        <f t="shared" si="3"/>
        <v>0.00015411694456992506</v>
      </c>
      <c r="K23">
        <f t="shared" si="4"/>
        <v>4.229560747436538</v>
      </c>
      <c r="N23">
        <v>76322.2351395447</v>
      </c>
      <c r="O23">
        <v>-843.409371715992</v>
      </c>
      <c r="Q23" s="1">
        <v>0.0774951022441354</v>
      </c>
      <c r="R23" s="1">
        <v>0.0766543237052242</v>
      </c>
      <c r="S23" s="1">
        <v>0.0769433371040084</v>
      </c>
      <c r="T23" s="1">
        <v>0.0763468564209532</v>
      </c>
      <c r="U23">
        <f t="shared" si="5"/>
        <v>0.0008241012722191993</v>
      </c>
      <c r="V23">
        <f t="shared" si="6"/>
        <v>-1.667726669200842E-05</v>
      </c>
      <c r="W23">
        <f t="shared" si="7"/>
        <v>0.0002723361320921963</v>
      </c>
      <c r="X23">
        <f t="shared" si="8"/>
        <v>-0.00032414455096300976</v>
      </c>
    </row>
    <row r="24" spans="1:24" ht="15">
      <c r="A24" t="s">
        <v>22</v>
      </c>
      <c r="B24" s="1">
        <v>0.000347551257038875</v>
      </c>
      <c r="C24" s="1">
        <v>0.000348363467415415</v>
      </c>
      <c r="D24" s="1">
        <v>0.000343459161141637</v>
      </c>
      <c r="E24">
        <f t="shared" si="0"/>
        <v>2.1101854417771343E-08</v>
      </c>
      <c r="F24">
        <f t="shared" si="1"/>
        <v>-0.0008706587015399972</v>
      </c>
      <c r="G24">
        <f>Span!N24-Span!M24</f>
        <v>-2.1185306642083966E-05</v>
      </c>
      <c r="H24" s="1">
        <f t="shared" si="10"/>
        <v>3.47551257038875E-05</v>
      </c>
      <c r="I24">
        <f t="shared" si="2"/>
        <v>1.3569819061803534E-05</v>
      </c>
      <c r="J24">
        <f t="shared" si="3"/>
        <v>0.0015550579062007584</v>
      </c>
      <c r="K24">
        <f t="shared" si="4"/>
        <v>-64.16140831168016</v>
      </c>
      <c r="N24">
        <v>-1162295.58274145</v>
      </c>
      <c r="O24">
        <v>12844.1157253613</v>
      </c>
      <c r="Q24" s="1">
        <v>0.00035052663682031</v>
      </c>
      <c r="R24" s="1">
        <v>0.000346756396486705</v>
      </c>
      <c r="S24" s="1">
        <v>0.0003480386152069</v>
      </c>
      <c r="T24" s="1">
        <v>0.000345277001648959</v>
      </c>
      <c r="U24">
        <f t="shared" si="5"/>
        <v>2.9753797814350376E-06</v>
      </c>
      <c r="V24">
        <f t="shared" si="6"/>
        <v>-7.948605521699756E-07</v>
      </c>
      <c r="W24">
        <f t="shared" si="7"/>
        <v>4.873581680250481E-07</v>
      </c>
      <c r="X24">
        <f t="shared" si="8"/>
        <v>-2.274255389915947E-06</v>
      </c>
    </row>
    <row r="25" spans="1:24" ht="15">
      <c r="A25" t="s">
        <v>23</v>
      </c>
      <c r="B25" s="1">
        <v>0.0328517189522915</v>
      </c>
      <c r="C25" s="1">
        <v>0.0329873680978953</v>
      </c>
      <c r="D25" s="1">
        <v>0.034236139931883</v>
      </c>
      <c r="E25">
        <f t="shared" si="0"/>
        <v>3.5242698260275763E-06</v>
      </c>
      <c r="F25">
        <f t="shared" si="1"/>
        <v>0.29455765523223454</v>
      </c>
      <c r="G25">
        <f>Span!J25-Span!I25</f>
        <v>0.0401157619248846</v>
      </c>
      <c r="H25" s="1">
        <f t="shared" si="10"/>
        <v>0.00328517189522915</v>
      </c>
      <c r="I25">
        <f t="shared" si="2"/>
        <v>0.04340093382011375</v>
      </c>
      <c r="J25">
        <f t="shared" si="3"/>
        <v>8.12026266677766E-05</v>
      </c>
      <c r="K25">
        <f t="shared" si="4"/>
        <v>6.786896716395641</v>
      </c>
      <c r="N25">
        <v>122661.495689737</v>
      </c>
      <c r="O25">
        <v>-1355.48810706979</v>
      </c>
      <c r="Q25" s="1">
        <v>0.0302417539061587</v>
      </c>
      <c r="R25" s="1">
        <v>0.0355606872544197</v>
      </c>
      <c r="S25" s="1">
        <v>0.0335048262848477</v>
      </c>
      <c r="T25" s="1">
        <v>0.0325110804210511</v>
      </c>
      <c r="U25">
        <f t="shared" si="5"/>
        <v>-0.002609965046132798</v>
      </c>
      <c r="V25">
        <f t="shared" si="6"/>
        <v>0.0027089683021282035</v>
      </c>
      <c r="W25">
        <f t="shared" si="7"/>
        <v>0.0006531073325562048</v>
      </c>
      <c r="X25">
        <f t="shared" si="8"/>
        <v>-0.00034063853124039617</v>
      </c>
    </row>
    <row r="26" spans="1:24" ht="15">
      <c r="A26" t="s">
        <v>24</v>
      </c>
      <c r="B26">
        <v>0.643084242101129</v>
      </c>
      <c r="C26">
        <v>0.643204396268539</v>
      </c>
      <c r="D26">
        <v>0.641362417937955</v>
      </c>
      <c r="E26">
        <f t="shared" si="0"/>
        <v>3.121698295919933E-06</v>
      </c>
      <c r="F26">
        <f t="shared" si="1"/>
        <v>-0.3663455666327687</v>
      </c>
      <c r="G26">
        <f>Span!N26-Span!M26</f>
        <v>-0.011651944922679958</v>
      </c>
      <c r="H26" s="1">
        <f t="shared" si="10"/>
        <v>0.0643084242101129</v>
      </c>
      <c r="I26">
        <f t="shared" si="2"/>
        <v>0.052656479287432945</v>
      </c>
      <c r="J26">
        <f t="shared" si="3"/>
        <v>5.9284219875007114E-05</v>
      </c>
      <c r="K26">
        <f t="shared" si="4"/>
        <v>-6.957274234629681</v>
      </c>
      <c r="N26">
        <v>-125905.739022603</v>
      </c>
      <c r="O26">
        <v>1391.33937757319</v>
      </c>
      <c r="Q26">
        <v>0.644014318804808</v>
      </c>
      <c r="R26">
        <v>0.640380120788075</v>
      </c>
      <c r="S26">
        <v>0.642590975275929</v>
      </c>
      <c r="T26">
        <v>0.643170256002555</v>
      </c>
      <c r="U26">
        <f t="shared" si="5"/>
        <v>0.0009300767036789503</v>
      </c>
      <c r="V26">
        <f t="shared" si="6"/>
        <v>-0.0027041213130539754</v>
      </c>
      <c r="W26">
        <f t="shared" si="7"/>
        <v>-0.0004932668252000116</v>
      </c>
      <c r="X26">
        <f t="shared" si="8"/>
        <v>8.60139014259298E-05</v>
      </c>
    </row>
    <row r="27" spans="1:24" ht="15">
      <c r="A27" t="s">
        <v>25</v>
      </c>
      <c r="B27" s="1">
        <v>0.00835625583725689</v>
      </c>
      <c r="C27" s="1">
        <v>0.00839702126434468</v>
      </c>
      <c r="D27" s="1">
        <v>0.00872802632041057</v>
      </c>
      <c r="E27">
        <f t="shared" si="0"/>
        <v>1.0591173574380455E-06</v>
      </c>
      <c r="F27">
        <f t="shared" si="1"/>
        <v>0.07910010279865509</v>
      </c>
      <c r="G27">
        <f>Span!F27-Span!E27</f>
        <v>0.12167621202831101</v>
      </c>
      <c r="H27" s="1">
        <f t="shared" si="10"/>
        <v>0.0008356255837256891</v>
      </c>
      <c r="I27">
        <f t="shared" si="2"/>
        <v>0.1225118376120367</v>
      </c>
      <c r="J27">
        <f t="shared" si="3"/>
        <v>8.645020579905072E-06</v>
      </c>
      <c r="K27">
        <f t="shared" si="4"/>
        <v>0.6456527331599143</v>
      </c>
      <c r="N27">
        <v>11667.9988024441</v>
      </c>
      <c r="O27">
        <v>-128.938859589931</v>
      </c>
      <c r="Q27" s="1">
        <v>0.0085326702802375</v>
      </c>
      <c r="R27" s="1">
        <v>0.0083284280552402</v>
      </c>
      <c r="S27" s="1">
        <v>0.00836173577082434</v>
      </c>
      <c r="T27" s="1">
        <v>0.00826336727129697</v>
      </c>
      <c r="U27">
        <f t="shared" si="5"/>
        <v>0.00017641444298061026</v>
      </c>
      <c r="V27">
        <f t="shared" si="6"/>
        <v>-2.7827782016690353E-05</v>
      </c>
      <c r="W27">
        <f t="shared" si="7"/>
        <v>5.479933567449982E-06</v>
      </c>
      <c r="X27">
        <f t="shared" si="8"/>
        <v>-9.28885659599206E-05</v>
      </c>
    </row>
    <row r="28" spans="1:24" ht="15">
      <c r="A28" t="s">
        <v>26</v>
      </c>
      <c r="B28" s="1">
        <v>0.0941678407276862</v>
      </c>
      <c r="C28" s="1">
        <v>0.0948688150321065</v>
      </c>
      <c r="D28" s="1">
        <v>0.0917572008817378</v>
      </c>
      <c r="E28">
        <f t="shared" si="0"/>
        <v>1.8211855142122308E-05</v>
      </c>
      <c r="F28">
        <f t="shared" si="1"/>
        <v>-0.5129020948826384</v>
      </c>
      <c r="G28">
        <f>Span!N28-Span!M28</f>
        <v>-0.014190587110222301</v>
      </c>
      <c r="H28" s="1">
        <f t="shared" si="10"/>
        <v>0.009416784072768622</v>
      </c>
      <c r="I28">
        <f t="shared" si="2"/>
        <v>-0.004773803037453679</v>
      </c>
      <c r="J28">
        <f t="shared" si="3"/>
        <v>-0.003814957382874433</v>
      </c>
      <c r="K28">
        <f t="shared" si="4"/>
        <v>107.44098381491197</v>
      </c>
      <c r="N28">
        <v>1947714.54644427</v>
      </c>
      <c r="O28">
        <v>-21523.5043431366</v>
      </c>
      <c r="Q28" s="1">
        <v>0.096659464528561</v>
      </c>
      <c r="R28" s="1">
        <v>0.0935760201239528</v>
      </c>
      <c r="S28" s="1">
        <v>0.0942083319097966</v>
      </c>
      <c r="T28" s="1">
        <v>0.0926750256523298</v>
      </c>
      <c r="U28">
        <f t="shared" si="5"/>
        <v>0.0024916238008747954</v>
      </c>
      <c r="V28">
        <f t="shared" si="6"/>
        <v>-0.0005918206037334034</v>
      </c>
      <c r="W28">
        <f t="shared" si="7"/>
        <v>4.0491182110399815E-05</v>
      </c>
      <c r="X28">
        <f t="shared" si="8"/>
        <v>-0.0014928150753564101</v>
      </c>
    </row>
    <row r="29" spans="1:24" ht="15">
      <c r="A29" t="s">
        <v>27</v>
      </c>
      <c r="B29">
        <v>0.191638910345406</v>
      </c>
      <c r="C29">
        <v>0.190819805539092</v>
      </c>
      <c r="D29">
        <v>0.192404493269665</v>
      </c>
      <c r="E29">
        <f t="shared" si="0"/>
        <v>-2.1280977041153616E-05</v>
      </c>
      <c r="F29">
        <f t="shared" si="1"/>
        <v>0.1628899838848914</v>
      </c>
      <c r="G29">
        <f>Span!N29-Span!M29</f>
        <v>0.012489700092382011</v>
      </c>
      <c r="H29" s="1">
        <f t="shared" si="10"/>
        <v>0.019163891034540602</v>
      </c>
      <c r="I29">
        <f t="shared" si="2"/>
        <v>0.03165359112692261</v>
      </c>
      <c r="J29">
        <f t="shared" si="3"/>
        <v>-0.0006723084580142098</v>
      </c>
      <c r="K29">
        <f t="shared" si="4"/>
        <v>5.146019079849272</v>
      </c>
      <c r="N29">
        <v>93854.8614945369</v>
      </c>
      <c r="O29">
        <v>-1037.15790697086</v>
      </c>
      <c r="Q29">
        <v>0.191190602397582</v>
      </c>
      <c r="R29">
        <v>0.1919552707651</v>
      </c>
      <c r="S29">
        <v>0.191117745726626</v>
      </c>
      <c r="T29">
        <v>0.193156119551398</v>
      </c>
      <c r="U29">
        <f t="shared" si="5"/>
        <v>-0.00044830794782399486</v>
      </c>
      <c r="V29">
        <f t="shared" si="6"/>
        <v>0.00031636041969398954</v>
      </c>
      <c r="W29">
        <f t="shared" si="7"/>
        <v>-0.0005211646187800179</v>
      </c>
      <c r="X29">
        <f t="shared" si="8"/>
        <v>0.0015172092059919928</v>
      </c>
    </row>
    <row r="30" spans="1:24" ht="15">
      <c r="A30" t="s">
        <v>28</v>
      </c>
      <c r="B30" s="1">
        <v>0.0859698522966555</v>
      </c>
      <c r="C30" s="1">
        <v>0.0861927021871912</v>
      </c>
      <c r="D30" s="1">
        <v>0.0860348985174225</v>
      </c>
      <c r="E30">
        <f t="shared" si="0"/>
        <v>5.7898126925356695E-06</v>
      </c>
      <c r="F30">
        <f t="shared" si="1"/>
        <v>0.01383962143978746</v>
      </c>
      <c r="G30">
        <f>Span!B30-Span!A30</f>
        <v>0.009535408062348996</v>
      </c>
      <c r="H30" s="1">
        <f t="shared" si="10"/>
        <v>0.00859698522966555</v>
      </c>
      <c r="I30">
        <f t="shared" si="2"/>
        <v>0.018132393292014548</v>
      </c>
      <c r="J30">
        <f t="shared" si="3"/>
        <v>0.00031930769420744284</v>
      </c>
      <c r="K30">
        <f t="shared" si="4"/>
        <v>0.7632539851141651</v>
      </c>
      <c r="N30">
        <v>13435.4985847424</v>
      </c>
      <c r="O30">
        <v>-148.470206286623</v>
      </c>
      <c r="Q30" s="1">
        <v>0.087285661367379</v>
      </c>
      <c r="R30" s="1">
        <v>0.0858893509190969</v>
      </c>
      <c r="S30" s="1">
        <v>0.0862792767309345</v>
      </c>
      <c r="T30" s="1">
        <v>0.0854117444871335</v>
      </c>
      <c r="U30">
        <f t="shared" si="5"/>
        <v>0.0013158090707234976</v>
      </c>
      <c r="V30">
        <f t="shared" si="6"/>
        <v>-8.050137755860609E-05</v>
      </c>
      <c r="W30">
        <f t="shared" si="7"/>
        <v>0.00030942443427899036</v>
      </c>
      <c r="X30">
        <f t="shared" si="8"/>
        <v>-0.0005581078095220071</v>
      </c>
    </row>
    <row r="31" spans="1:24" ht="15">
      <c r="A31" t="s">
        <v>29</v>
      </c>
      <c r="B31" s="1">
        <v>0.00482693452695603</v>
      </c>
      <c r="C31" s="1">
        <v>0.00485042195195434</v>
      </c>
      <c r="D31" s="1">
        <v>0.00482679142197351</v>
      </c>
      <c r="E31">
        <f t="shared" si="0"/>
        <v>6.102214860563775E-07</v>
      </c>
      <c r="F31">
        <f t="shared" si="1"/>
        <v>-3.044786862114835E-05</v>
      </c>
      <c r="G31">
        <f>Span!B31-Span!A31</f>
        <v>0.00022731366829850056</v>
      </c>
      <c r="H31" s="1">
        <f t="shared" si="10"/>
        <v>0.000482693452695603</v>
      </c>
      <c r="I31">
        <f t="shared" si="2"/>
        <v>0.0007100071209941035</v>
      </c>
      <c r="J31">
        <f t="shared" si="3"/>
        <v>0.0008594582617734692</v>
      </c>
      <c r="K31">
        <f t="shared" si="4"/>
        <v>-0.042883891894657786</v>
      </c>
      <c r="N31">
        <v>-1770.40531693447</v>
      </c>
      <c r="O31">
        <v>19.5659432126989</v>
      </c>
      <c r="Q31" s="1">
        <v>0.00487683743909176</v>
      </c>
      <c r="R31" s="1">
        <v>0.00479308671456866</v>
      </c>
      <c r="S31" s="1">
        <v>0.00484507976730291</v>
      </c>
      <c r="T31" s="1">
        <v>0.00477040839854607</v>
      </c>
      <c r="U31">
        <f t="shared" si="5"/>
        <v>4.99029121357299E-05</v>
      </c>
      <c r="V31">
        <f t="shared" si="6"/>
        <v>-3.384781238737009E-05</v>
      </c>
      <c r="W31">
        <f t="shared" si="7"/>
        <v>1.8145240346880212E-05</v>
      </c>
      <c r="X31">
        <f t="shared" si="8"/>
        <v>-5.652612840996007E-05</v>
      </c>
    </row>
    <row r="32" spans="1:24" ht="15">
      <c r="A32" t="s">
        <v>30</v>
      </c>
      <c r="B32" s="1">
        <v>0.0387287275101363</v>
      </c>
      <c r="C32" s="1">
        <v>0.0389363139686265</v>
      </c>
      <c r="D32" s="1">
        <v>0.0401931439804171</v>
      </c>
      <c r="E32">
        <f t="shared" si="0"/>
        <v>5.393256910631329E-06</v>
      </c>
      <c r="F32">
        <f t="shared" si="1"/>
        <v>0.31157797240017093</v>
      </c>
      <c r="G32">
        <f>Span!J32-Span!I32</f>
        <v>0.043040883592584005</v>
      </c>
      <c r="H32" s="1">
        <f t="shared" si="10"/>
        <v>0.00387287275101363</v>
      </c>
      <c r="I32">
        <f t="shared" si="2"/>
        <v>0.04691375634359764</v>
      </c>
      <c r="J32">
        <f t="shared" si="3"/>
        <v>0.00011496109736195429</v>
      </c>
      <c r="K32">
        <f t="shared" si="4"/>
        <v>6.6415055344996325</v>
      </c>
      <c r="N32">
        <v>119992.713672319</v>
      </c>
      <c r="O32">
        <v>-1325.99628054463</v>
      </c>
      <c r="Q32" s="1">
        <v>0.0358036237660069</v>
      </c>
      <c r="R32" s="1">
        <v>0.0418790203968522</v>
      </c>
      <c r="S32" s="1">
        <v>0.0395012471492722</v>
      </c>
      <c r="T32" s="1">
        <v>0.038229725711943</v>
      </c>
      <c r="U32">
        <f t="shared" si="5"/>
        <v>-0.0029251037441293953</v>
      </c>
      <c r="V32">
        <f t="shared" si="6"/>
        <v>0.003150292886715901</v>
      </c>
      <c r="W32">
        <f t="shared" si="7"/>
        <v>0.0007725196391359032</v>
      </c>
      <c r="X32">
        <f t="shared" si="8"/>
        <v>-0.000499001798193302</v>
      </c>
    </row>
    <row r="33" spans="1:24" ht="15">
      <c r="A33" t="s">
        <v>31</v>
      </c>
      <c r="B33">
        <v>0.574816586292637</v>
      </c>
      <c r="C33">
        <v>0.574420600247091</v>
      </c>
      <c r="D33">
        <v>0.574536790519632</v>
      </c>
      <c r="E33">
        <f t="shared" si="0"/>
        <v>-1.0288024046402343E-05</v>
      </c>
      <c r="F33">
        <f t="shared" si="1"/>
        <v>-0.059531015532971264</v>
      </c>
      <c r="G33">
        <f>Span!N33-Span!M33</f>
        <v>-0.002418884514349906</v>
      </c>
      <c r="H33" s="1">
        <f t="shared" si="10"/>
        <v>0.0574816586292637</v>
      </c>
      <c r="I33">
        <f t="shared" si="2"/>
        <v>0.055062774114913796</v>
      </c>
      <c r="J33">
        <f t="shared" si="3"/>
        <v>-0.00018684173131073363</v>
      </c>
      <c r="K33">
        <f t="shared" si="4"/>
        <v>-1.0811481348312098</v>
      </c>
      <c r="N33">
        <v>-19338.6108861481</v>
      </c>
      <c r="O33">
        <v>213.703668908911</v>
      </c>
      <c r="Q33">
        <v>0.574081866104205</v>
      </c>
      <c r="R33">
        <v>0.572099048952508</v>
      </c>
      <c r="S33">
        <v>0.574190067595104</v>
      </c>
      <c r="T33">
        <v>0.576040096287325</v>
      </c>
      <c r="U33">
        <f t="shared" si="5"/>
        <v>-0.0007347201884320143</v>
      </c>
      <c r="V33">
        <f t="shared" si="6"/>
        <v>-0.002717537340129028</v>
      </c>
      <c r="W33">
        <f t="shared" si="7"/>
        <v>-0.0006265186975329406</v>
      </c>
      <c r="X33">
        <f t="shared" si="8"/>
        <v>0.0012235099946880101</v>
      </c>
    </row>
    <row r="34" spans="1:24" ht="15">
      <c r="A34" t="s">
        <v>32</v>
      </c>
      <c r="B34" s="1">
        <v>0.00985114830052247</v>
      </c>
      <c r="C34" s="1">
        <v>0.00991134107393727</v>
      </c>
      <c r="D34" s="1">
        <v>0.0102466814091514</v>
      </c>
      <c r="E34">
        <f t="shared" si="0"/>
        <v>1.5638548561912131E-06</v>
      </c>
      <c r="F34">
        <f t="shared" si="1"/>
        <v>0.08415598055934691</v>
      </c>
      <c r="G34">
        <f>Span!F34-Span!E34</f>
        <v>0.129196021203762</v>
      </c>
      <c r="H34" s="1">
        <f t="shared" si="10"/>
        <v>0.000985114830052247</v>
      </c>
      <c r="I34">
        <f t="shared" si="2"/>
        <v>0.13018113603381426</v>
      </c>
      <c r="J34">
        <f t="shared" si="3"/>
        <v>1.2012914496190948E-05</v>
      </c>
      <c r="K34">
        <f t="shared" si="4"/>
        <v>0.646452958725814</v>
      </c>
      <c r="N34">
        <v>11678.5745230107</v>
      </c>
      <c r="O34">
        <v>-129.055720929664</v>
      </c>
      <c r="Q34" s="1">
        <v>0.0101019443971732</v>
      </c>
      <c r="R34" s="1">
        <v>0.00980820212792067</v>
      </c>
      <c r="S34" s="1">
        <v>0.00985825112096215</v>
      </c>
      <c r="T34" s="1">
        <v>0.00971687991132339</v>
      </c>
      <c r="U34">
        <f t="shared" si="5"/>
        <v>0.00025079609665073013</v>
      </c>
      <c r="V34">
        <f t="shared" si="6"/>
        <v>-4.2946172601799476E-05</v>
      </c>
      <c r="W34">
        <f t="shared" si="7"/>
        <v>7.1028204396798855E-06</v>
      </c>
      <c r="X34">
        <f t="shared" si="8"/>
        <v>-0.00013426838919908084</v>
      </c>
    </row>
    <row r="35" spans="1:24" ht="15">
      <c r="A35" t="s">
        <v>33</v>
      </c>
      <c r="B35">
        <v>174235.188474087</v>
      </c>
      <c r="C35">
        <v>174432.461880353</v>
      </c>
      <c r="D35">
        <v>175550.921309466</v>
      </c>
      <c r="E35">
        <f t="shared" si="0"/>
        <v>5.125315829202441</v>
      </c>
      <c r="F35">
        <f t="shared" si="1"/>
        <v>279943.15646362165</v>
      </c>
      <c r="G35">
        <f>Span!F35-Span!E35</f>
        <v>21027.765954764007</v>
      </c>
      <c r="H35">
        <f>0.05*B35</f>
        <v>8711.75942370435</v>
      </c>
      <c r="I35">
        <f t="shared" si="2"/>
        <v>29739.52537846836</v>
      </c>
      <c r="J35">
        <f t="shared" si="3"/>
        <v>0.0001723402026083849</v>
      </c>
      <c r="K35">
        <f t="shared" si="4"/>
        <v>9.413168263482195</v>
      </c>
      <c r="N35">
        <v>170057.725212053</v>
      </c>
      <c r="O35">
        <v>-1879.24667928312</v>
      </c>
      <c r="Q35">
        <v>174092.409914541</v>
      </c>
      <c r="R35">
        <v>174715.019868388</v>
      </c>
      <c r="S35">
        <v>174131.107892561</v>
      </c>
      <c r="T35">
        <v>174681.926323208</v>
      </c>
      <c r="U35">
        <f t="shared" si="5"/>
        <v>-142.77855954598635</v>
      </c>
      <c r="V35">
        <f t="shared" si="6"/>
        <v>479.8313943009998</v>
      </c>
      <c r="W35">
        <f t="shared" si="7"/>
        <v>-104.08058152598096</v>
      </c>
      <c r="X35">
        <f t="shared" si="8"/>
        <v>446.7378491210111</v>
      </c>
    </row>
    <row r="36" spans="1:24" ht="15">
      <c r="A36" t="s">
        <v>36</v>
      </c>
      <c r="B36">
        <v>60380.7932943253</v>
      </c>
      <c r="C36">
        <v>59923.1205038833</v>
      </c>
      <c r="D36">
        <v>62670.1300839171</v>
      </c>
      <c r="E36">
        <f t="shared" si="0"/>
        <v>-11.890693438347727</v>
      </c>
      <c r="F36">
        <f t="shared" si="1"/>
        <v>487092.9339557017</v>
      </c>
      <c r="G36">
        <f>Span!F36-Span!E36</f>
        <v>49468.62637806089</v>
      </c>
      <c r="H36">
        <f>0.1*B36</f>
        <v>6038.07932943253</v>
      </c>
      <c r="I36">
        <f t="shared" si="2"/>
        <v>55506.70570749343</v>
      </c>
      <c r="J36">
        <f t="shared" si="3"/>
        <v>-0.00021422084569400914</v>
      </c>
      <c r="K36">
        <f t="shared" si="4"/>
        <v>8.775388986739019</v>
      </c>
      <c r="N36">
        <v>158969.544324552</v>
      </c>
      <c r="O36">
        <v>-1756.71598362677</v>
      </c>
      <c r="Q36">
        <v>58566.3953935333</v>
      </c>
      <c r="R36">
        <v>60976.392429954</v>
      </c>
      <c r="S36">
        <v>60315.4030682458</v>
      </c>
      <c r="T36">
        <v>61342.6374483917</v>
      </c>
      <c r="U36">
        <f t="shared" si="5"/>
        <v>-1814.397900792006</v>
      </c>
      <c r="V36">
        <f t="shared" si="6"/>
        <v>595.5991356286977</v>
      </c>
      <c r="W36">
        <f t="shared" si="7"/>
        <v>-65.39022607950028</v>
      </c>
      <c r="X36">
        <f t="shared" si="8"/>
        <v>961.8441540663989</v>
      </c>
    </row>
    <row r="37" spans="1:24" ht="15">
      <c r="A37" t="s">
        <v>37</v>
      </c>
      <c r="B37" s="1">
        <v>0.00560160690727373</v>
      </c>
      <c r="C37" s="1">
        <v>0.00558275564425829</v>
      </c>
      <c r="D37" s="1">
        <v>0.00560312922703348</v>
      </c>
      <c r="E37">
        <f t="shared" si="0"/>
        <v>-4.8977040829931E-07</v>
      </c>
      <c r="F37">
        <f t="shared" si="1"/>
        <v>0.00032389782122327435</v>
      </c>
      <c r="G37">
        <f>Span!F37-Span!E37</f>
        <v>0.0003910710939205005</v>
      </c>
      <c r="H37" s="1">
        <f>0.1*B37</f>
        <v>0.0005601606907273731</v>
      </c>
      <c r="I37">
        <f t="shared" si="2"/>
        <v>0.0009512317846478736</v>
      </c>
      <c r="J37">
        <f t="shared" si="3"/>
        <v>-0.0005148801966080358</v>
      </c>
      <c r="K37">
        <f t="shared" si="4"/>
        <v>0.3405035727892279</v>
      </c>
      <c r="N37">
        <v>6754.6676697934</v>
      </c>
      <c r="O37">
        <v>-74.64450944601</v>
      </c>
      <c r="Q37" s="1">
        <v>0.00559955252989328</v>
      </c>
      <c r="R37" s="1">
        <v>0.00561848488536883</v>
      </c>
      <c r="S37" s="1">
        <v>0.00560477227264935</v>
      </c>
      <c r="T37" s="1">
        <v>0.00559745456490454</v>
      </c>
      <c r="U37">
        <f t="shared" si="5"/>
        <v>-2.0543773804502716E-06</v>
      </c>
      <c r="V37">
        <f t="shared" si="6"/>
        <v>1.6877978095099916E-05</v>
      </c>
      <c r="W37">
        <f t="shared" si="7"/>
        <v>3.1653653756198025E-06</v>
      </c>
      <c r="X37">
        <f t="shared" si="8"/>
        <v>-4.152342369190612E-06</v>
      </c>
    </row>
    <row r="38" spans="1:24" ht="15">
      <c r="A38" t="s">
        <v>38</v>
      </c>
      <c r="B38">
        <v>0.212365600600447</v>
      </c>
      <c r="C38">
        <v>0.211647713039875</v>
      </c>
      <c r="D38">
        <v>0.212617579602921</v>
      </c>
      <c r="E38">
        <f t="shared" si="0"/>
        <v>-1.8651274631644735E-05</v>
      </c>
      <c r="F38">
        <f t="shared" si="1"/>
        <v>0.05361255371786782</v>
      </c>
      <c r="G38">
        <f>Span!N38-Span!M38</f>
        <v>0.009510090670566018</v>
      </c>
      <c r="H38" s="1">
        <f aca="true" t="shared" si="11" ref="H38:H43">0.1*B38</f>
        <v>0.021236560060044703</v>
      </c>
      <c r="I38">
        <f t="shared" si="2"/>
        <v>0.03074665073061072</v>
      </c>
      <c r="J38">
        <f t="shared" si="3"/>
        <v>-0.0006066115882038467</v>
      </c>
      <c r="K38">
        <f t="shared" si="4"/>
        <v>1.7436876031668804</v>
      </c>
      <c r="N38">
        <v>32240.412294201</v>
      </c>
      <c r="O38">
        <v>-356.278545251043</v>
      </c>
      <c r="Q38">
        <v>0.212512046717824</v>
      </c>
      <c r="R38">
        <v>0.212559824018294</v>
      </c>
      <c r="S38">
        <v>0.211805926018498</v>
      </c>
      <c r="T38">
        <v>0.213655564323449</v>
      </c>
      <c r="U38">
        <f t="shared" si="5"/>
        <v>0.00014644611737699154</v>
      </c>
      <c r="V38">
        <f t="shared" si="6"/>
        <v>0.00019422341784700037</v>
      </c>
      <c r="W38">
        <f t="shared" si="7"/>
        <v>-0.0005596745819490268</v>
      </c>
      <c r="X38">
        <f t="shared" si="8"/>
        <v>0.0012899637230019967</v>
      </c>
    </row>
    <row r="39" spans="1:24" ht="15">
      <c r="A39" t="s">
        <v>39</v>
      </c>
      <c r="B39" s="1">
        <v>0.0906829612705073</v>
      </c>
      <c r="C39" s="1">
        <v>0.0909376749164602</v>
      </c>
      <c r="D39" s="1">
        <v>0.0906315869628227</v>
      </c>
      <c r="E39">
        <f t="shared" si="0"/>
        <v>6.61765772805643E-06</v>
      </c>
      <c r="F39">
        <f t="shared" si="1"/>
        <v>-0.010930703762682303</v>
      </c>
      <c r="G39">
        <f>Span!B39-Span!A39</f>
        <v>0.008837918566645009</v>
      </c>
      <c r="H39" s="1">
        <f t="shared" si="11"/>
        <v>0.009068296127050731</v>
      </c>
      <c r="I39">
        <f t="shared" si="2"/>
        <v>0.01790621469369574</v>
      </c>
      <c r="J39">
        <f t="shared" si="3"/>
        <v>0.0003695732370720606</v>
      </c>
      <c r="K39">
        <f t="shared" si="4"/>
        <v>-0.6104419024156282</v>
      </c>
      <c r="N39">
        <v>-11468.8951979595</v>
      </c>
      <c r="O39">
        <v>126.739441284985</v>
      </c>
      <c r="Q39" s="1">
        <v>0.0922050570638861</v>
      </c>
      <c r="R39" s="1">
        <v>0.0905682353199486</v>
      </c>
      <c r="S39" s="1">
        <v>0.0910147527854664</v>
      </c>
      <c r="T39" s="1">
        <v>0.0900117680785889</v>
      </c>
      <c r="U39">
        <f t="shared" si="5"/>
        <v>0.0015220957933787943</v>
      </c>
      <c r="V39">
        <f t="shared" si="6"/>
        <v>-0.00011472595055869728</v>
      </c>
      <c r="W39">
        <f t="shared" si="7"/>
        <v>0.0003317915149591011</v>
      </c>
      <c r="X39">
        <f t="shared" si="8"/>
        <v>-0.0006711931919183983</v>
      </c>
    </row>
    <row r="40" spans="1:24" ht="15">
      <c r="A40" t="s">
        <v>40</v>
      </c>
      <c r="B40" s="1">
        <v>0.000127529482227746</v>
      </c>
      <c r="C40" s="1">
        <v>0.000126743994759728</v>
      </c>
      <c r="D40" s="1">
        <v>0.000130867523718302</v>
      </c>
      <c r="E40">
        <f t="shared" si="0"/>
        <v>-2.040757256476984E-08</v>
      </c>
      <c r="F40">
        <f t="shared" si="1"/>
        <v>0.0007102215937353192</v>
      </c>
      <c r="G40">
        <f>Span!F40-Span!E40</f>
        <v>5.427270353208499E-05</v>
      </c>
      <c r="H40" s="1">
        <f t="shared" si="11"/>
        <v>1.27529482227746E-05</v>
      </c>
      <c r="I40">
        <f t="shared" si="2"/>
        <v>6.70256517548596E-05</v>
      </c>
      <c r="J40">
        <f t="shared" si="3"/>
        <v>-0.00030447406374217343</v>
      </c>
      <c r="K40">
        <f t="shared" si="4"/>
        <v>10.596265387062433</v>
      </c>
      <c r="N40">
        <v>192008.433272544</v>
      </c>
      <c r="O40">
        <v>-2121.81711040921</v>
      </c>
      <c r="Q40" s="1">
        <v>0.000125659649491675</v>
      </c>
      <c r="R40" s="1">
        <v>0.000127647523362821</v>
      </c>
      <c r="S40" s="1">
        <v>0.00012797125442503</v>
      </c>
      <c r="T40" s="1">
        <v>0.000128052026927448</v>
      </c>
      <c r="U40">
        <f t="shared" si="5"/>
        <v>-1.8698327360709818E-06</v>
      </c>
      <c r="V40">
        <f t="shared" si="6"/>
        <v>1.18041135075016E-07</v>
      </c>
      <c r="W40">
        <f t="shared" si="7"/>
        <v>4.4177219728401226E-07</v>
      </c>
      <c r="X40">
        <f t="shared" si="8"/>
        <v>5.22544699702016E-07</v>
      </c>
    </row>
    <row r="41" spans="1:24" ht="15">
      <c r="A41" t="s">
        <v>41</v>
      </c>
      <c r="B41" s="1">
        <v>0.0427399565865591</v>
      </c>
      <c r="C41" s="1">
        <v>0.0430049253225498</v>
      </c>
      <c r="D41" s="1">
        <v>0.0442385211584965</v>
      </c>
      <c r="E41">
        <f t="shared" si="0"/>
        <v>6.884092907006919E-06</v>
      </c>
      <c r="F41">
        <f t="shared" si="1"/>
        <v>0.3188435259441264</v>
      </c>
      <c r="G41">
        <f>Span!J41-Span!I41</f>
        <v>0.04469542983522099</v>
      </c>
      <c r="H41" s="1">
        <f t="shared" si="11"/>
        <v>0.00427399565865591</v>
      </c>
      <c r="I41">
        <f t="shared" si="2"/>
        <v>0.0489694254938769</v>
      </c>
      <c r="J41">
        <f t="shared" si="3"/>
        <v>0.00014057940924521773</v>
      </c>
      <c r="K41">
        <f t="shared" si="4"/>
        <v>6.511073444878261</v>
      </c>
      <c r="N41">
        <v>117603.920619656</v>
      </c>
      <c r="O41">
        <v>-1299.59852915356</v>
      </c>
      <c r="Q41" s="1">
        <v>0.0396258745239956</v>
      </c>
      <c r="R41" s="1">
        <v>0.0461840872623138</v>
      </c>
      <c r="S41" s="1">
        <v>0.0435961548587354</v>
      </c>
      <c r="T41" s="1">
        <v>0.0421156556256137</v>
      </c>
      <c r="U41">
        <f t="shared" si="5"/>
        <v>-0.0031140820625635</v>
      </c>
      <c r="V41">
        <f t="shared" si="6"/>
        <v>0.003444130675754699</v>
      </c>
      <c r="W41">
        <f t="shared" si="7"/>
        <v>0.0008561982721762978</v>
      </c>
      <c r="X41">
        <f t="shared" si="8"/>
        <v>-0.0006243009609454009</v>
      </c>
    </row>
    <row r="42" spans="1:24" ht="15">
      <c r="A42" t="s">
        <v>42</v>
      </c>
      <c r="B42">
        <v>0.637567240123607</v>
      </c>
      <c r="C42">
        <v>0.637708553438449</v>
      </c>
      <c r="D42">
        <v>0.635456671876699</v>
      </c>
      <c r="E42">
        <f t="shared" si="0"/>
        <v>3.6714293281895967E-06</v>
      </c>
      <c r="F42">
        <f t="shared" si="1"/>
        <v>-0.4490570738102189</v>
      </c>
      <c r="G42">
        <f>Span!N42-Span!M42</f>
        <v>-0.012946047744780032</v>
      </c>
      <c r="H42" s="1">
        <f t="shared" si="11"/>
        <v>0.0637567240123607</v>
      </c>
      <c r="I42">
        <f t="shared" si="2"/>
        <v>0.050810676267580665</v>
      </c>
      <c r="J42">
        <f t="shared" si="3"/>
        <v>7.225704513073214E-05</v>
      </c>
      <c r="K42">
        <f t="shared" si="4"/>
        <v>-8.83784879078132</v>
      </c>
      <c r="N42">
        <v>-159934.950119834</v>
      </c>
      <c r="O42">
        <v>1767.38403556994</v>
      </c>
      <c r="Q42">
        <v>0.63870488945848</v>
      </c>
      <c r="R42">
        <v>0.634082177057614</v>
      </c>
      <c r="S42">
        <v>0.636926528732095</v>
      </c>
      <c r="T42">
        <v>0.637744825542831</v>
      </c>
      <c r="U42">
        <f t="shared" si="5"/>
        <v>0.0011376493348730365</v>
      </c>
      <c r="V42">
        <f t="shared" si="6"/>
        <v>-0.003485063065992944</v>
      </c>
      <c r="W42">
        <f t="shared" si="7"/>
        <v>-0.0006407113915120055</v>
      </c>
      <c r="X42">
        <f t="shared" si="8"/>
        <v>0.00017758541922396898</v>
      </c>
    </row>
    <row r="43" spans="1:24" ht="15">
      <c r="A43" t="s">
        <v>43</v>
      </c>
      <c r="B43" s="1">
        <v>0.0109151050293764</v>
      </c>
      <c r="C43" s="1">
        <v>0.0109916336436472</v>
      </c>
      <c r="D43" s="1">
        <v>0.0113216436483076</v>
      </c>
      <c r="E43">
        <f t="shared" si="0"/>
        <v>1.9882726492803377E-06</v>
      </c>
      <c r="F43">
        <f t="shared" si="1"/>
        <v>0.08649757849599987</v>
      </c>
      <c r="G43">
        <f>Span!F43-Span!E43</f>
        <v>0.133147125106095</v>
      </c>
      <c r="H43" s="1">
        <f t="shared" si="11"/>
        <v>0.00109151050293764</v>
      </c>
      <c r="I43">
        <f t="shared" si="2"/>
        <v>0.13423863560903265</v>
      </c>
      <c r="J43">
        <f t="shared" si="3"/>
        <v>1.4811478381463456E-05</v>
      </c>
      <c r="K43">
        <f t="shared" si="4"/>
        <v>0.644356806098077</v>
      </c>
      <c r="N43">
        <v>11637.4219600441</v>
      </c>
      <c r="O43">
        <v>-128.600952735919</v>
      </c>
      <c r="Q43" s="1">
        <v>0.0112269200564283</v>
      </c>
      <c r="R43" s="1">
        <v>0.0108595439330969</v>
      </c>
      <c r="S43" s="1">
        <v>0.0109238940781294</v>
      </c>
      <c r="T43" s="1">
        <v>0.0107466798376841</v>
      </c>
      <c r="U43">
        <f t="shared" si="5"/>
        <v>0.0003118150270518989</v>
      </c>
      <c r="V43">
        <f t="shared" si="6"/>
        <v>-5.5561096279500843E-05</v>
      </c>
      <c r="W43">
        <f t="shared" si="7"/>
        <v>8.789048753000267E-06</v>
      </c>
      <c r="X43">
        <f t="shared" si="8"/>
        <v>-0.00016842519169230075</v>
      </c>
    </row>
    <row r="44" spans="1:24" ht="15">
      <c r="A44" t="s">
        <v>44</v>
      </c>
      <c r="B44">
        <v>6619.85423972878</v>
      </c>
      <c r="C44">
        <v>6630.70037936793</v>
      </c>
      <c r="D44">
        <v>6673.4724112069</v>
      </c>
      <c r="E44">
        <f t="shared" si="0"/>
        <v>0.2817911052000374</v>
      </c>
      <c r="F44">
        <f t="shared" si="1"/>
        <v>11408.12159108928</v>
      </c>
      <c r="G44">
        <f>Span!J44-Span!I44</f>
        <v>744.5766699542</v>
      </c>
      <c r="H44">
        <f>0.1*B44</f>
        <v>661.985423972878</v>
      </c>
      <c r="I44">
        <f t="shared" si="2"/>
        <v>1406.562093927078</v>
      </c>
      <c r="J44">
        <f t="shared" si="3"/>
        <v>0.00020034032369895975</v>
      </c>
      <c r="K44">
        <f t="shared" si="4"/>
        <v>8.110641997494868</v>
      </c>
      <c r="N44">
        <v>146466.355684097</v>
      </c>
      <c r="O44">
        <v>-1618.54684007867</v>
      </c>
      <c r="Q44">
        <v>6621.15165374403</v>
      </c>
      <c r="R44">
        <v>6634.74914778337</v>
      </c>
      <c r="S44">
        <v>6618.40769467058</v>
      </c>
      <c r="T44">
        <v>6599.07486200054</v>
      </c>
      <c r="U44">
        <f t="shared" si="5"/>
        <v>1.2974140152500695</v>
      </c>
      <c r="V44">
        <f t="shared" si="6"/>
        <v>14.894908054589905</v>
      </c>
      <c r="W44">
        <f t="shared" si="7"/>
        <v>-1.4465450582001722</v>
      </c>
      <c r="X44">
        <f t="shared" si="8"/>
        <v>-20.779377728240433</v>
      </c>
    </row>
    <row r="45" spans="1:24" ht="15">
      <c r="A45" t="s">
        <v>45</v>
      </c>
      <c r="B45">
        <v>0.901995213281181</v>
      </c>
      <c r="C45">
        <v>0.901766878570445</v>
      </c>
      <c r="D45">
        <v>0.900824286975072</v>
      </c>
      <c r="E45">
        <f t="shared" si="0"/>
        <v>-5.93231256783638E-06</v>
      </c>
      <c r="F45">
        <f t="shared" si="1"/>
        <v>-0.24913325661894542</v>
      </c>
      <c r="G45">
        <f>Span!N45-Span!M45</f>
        <v>-0.00686434343679998</v>
      </c>
      <c r="H45" s="1">
        <f>0.1*B45</f>
        <v>0.0901995213281181</v>
      </c>
      <c r="I45">
        <f t="shared" si="2"/>
        <v>0.08333517789131813</v>
      </c>
      <c r="J45">
        <f t="shared" si="3"/>
        <v>-7.118617512970366E-05</v>
      </c>
      <c r="K45">
        <f t="shared" si="4"/>
        <v>-2.9895329070258114</v>
      </c>
      <c r="N45">
        <v>-53989.6769147477</v>
      </c>
      <c r="O45">
        <v>596.620441522591</v>
      </c>
      <c r="Q45">
        <v>0.902116141781778</v>
      </c>
      <c r="R45">
        <v>0.90194617345089</v>
      </c>
      <c r="S45">
        <v>0.901677387812658</v>
      </c>
      <c r="T45">
        <v>0.902116952711051</v>
      </c>
      <c r="U45">
        <f t="shared" si="5"/>
        <v>0.00012092850059697291</v>
      </c>
      <c r="V45">
        <f t="shared" si="6"/>
        <v>-4.9039830291031095E-05</v>
      </c>
      <c r="W45">
        <f t="shared" si="7"/>
        <v>-0.000317825468522992</v>
      </c>
      <c r="X45">
        <f t="shared" si="8"/>
        <v>0.00012173942986992703</v>
      </c>
    </row>
    <row r="46" spans="1:24" ht="15">
      <c r="A46" t="s">
        <v>46</v>
      </c>
      <c r="B46" s="1">
        <v>0.00258731575675256</v>
      </c>
      <c r="C46" s="1">
        <v>0.00259335288612077</v>
      </c>
      <c r="D46" s="1">
        <v>0.00258476047578682</v>
      </c>
      <c r="E46">
        <f t="shared" si="0"/>
        <v>1.5684929509508158E-07</v>
      </c>
      <c r="F46">
        <f t="shared" si="1"/>
        <v>-0.0005436768012213323</v>
      </c>
      <c r="G46">
        <f>Span!J46-Span!I46</f>
        <v>-2.8298657614959834E-05</v>
      </c>
      <c r="H46" s="1">
        <f aca="true" t="shared" si="12" ref="H46:H51">0.1*B46</f>
        <v>0.000258731575675256</v>
      </c>
      <c r="I46">
        <f t="shared" si="2"/>
        <v>0.00023043291806029617</v>
      </c>
      <c r="J46">
        <f t="shared" si="3"/>
        <v>0.0006806722599157454</v>
      </c>
      <c r="K46">
        <f t="shared" si="4"/>
        <v>-2.3593712469460257</v>
      </c>
      <c r="N46">
        <v>-43462.0812122566</v>
      </c>
      <c r="O46">
        <v>480.285348949712</v>
      </c>
      <c r="Q46" s="1">
        <v>0.00259499188707284</v>
      </c>
      <c r="R46" s="1">
        <v>0.00258996138782079</v>
      </c>
      <c r="S46" s="1">
        <v>0.0025805641840633</v>
      </c>
      <c r="T46" s="1">
        <v>0.00260061975153081</v>
      </c>
      <c r="U46">
        <f t="shared" si="5"/>
        <v>7.676130320280038E-06</v>
      </c>
      <c r="V46">
        <f t="shared" si="6"/>
        <v>2.645631068229695E-06</v>
      </c>
      <c r="W46">
        <f t="shared" si="7"/>
        <v>-6.751572689260316E-06</v>
      </c>
      <c r="X46">
        <f t="shared" si="8"/>
        <v>1.3303994778249891E-05</v>
      </c>
    </row>
    <row r="47" spans="1:24" ht="15">
      <c r="A47" t="s">
        <v>47</v>
      </c>
      <c r="B47" s="1">
        <v>0.0429808002090921</v>
      </c>
      <c r="C47" s="1">
        <v>0.0433113236938486</v>
      </c>
      <c r="D47" s="1">
        <v>0.0428677068250295</v>
      </c>
      <c r="E47">
        <f t="shared" si="0"/>
        <v>8.587256034203818E-06</v>
      </c>
      <c r="F47">
        <f t="shared" si="1"/>
        <v>-0.024062422140977837</v>
      </c>
      <c r="G47">
        <f>Span!B47-Span!A47</f>
        <v>0.0032205820346112995</v>
      </c>
      <c r="H47" s="1">
        <f t="shared" si="12"/>
        <v>0.00429808002090921</v>
      </c>
      <c r="I47">
        <f t="shared" si="2"/>
        <v>0.00751866205552051</v>
      </c>
      <c r="J47">
        <f t="shared" si="3"/>
        <v>0.0011421255498375144</v>
      </c>
      <c r="K47">
        <f t="shared" si="4"/>
        <v>-3.200359580373774</v>
      </c>
      <c r="N47">
        <v>-59207.2450595998</v>
      </c>
      <c r="O47">
        <v>654.280499707297</v>
      </c>
      <c r="Q47" s="1">
        <v>0.0437718908746031</v>
      </c>
      <c r="R47" s="1">
        <v>0.0428882539663898</v>
      </c>
      <c r="S47" s="1">
        <v>0.0431235570887136</v>
      </c>
      <c r="T47" s="1">
        <v>0.0426515719893849</v>
      </c>
      <c r="U47">
        <f t="shared" si="5"/>
        <v>0.0007910906655110017</v>
      </c>
      <c r="V47">
        <f t="shared" si="6"/>
        <v>-9.254624270229467E-05</v>
      </c>
      <c r="W47">
        <f t="shared" si="7"/>
        <v>0.00014275687962150146</v>
      </c>
      <c r="X47">
        <f t="shared" si="8"/>
        <v>-0.00032922821970719773</v>
      </c>
    </row>
    <row r="48" spans="1:24" ht="15">
      <c r="A48" t="s">
        <v>48</v>
      </c>
      <c r="B48" s="1">
        <v>0.00267407911021034</v>
      </c>
      <c r="C48" s="1">
        <v>0.00266608571370862</v>
      </c>
      <c r="D48" s="1">
        <v>0.0489258965705337</v>
      </c>
      <c r="E48">
        <f t="shared" si="0"/>
        <v>-2.0767462981866255E-07</v>
      </c>
      <c r="F48">
        <f t="shared" si="1"/>
        <v>9.840812225600715</v>
      </c>
      <c r="G48">
        <f>Span!J48-Span!I48</f>
        <v>0.014639404815149998</v>
      </c>
      <c r="H48" s="1">
        <f t="shared" si="12"/>
        <v>0.00026740791102103405</v>
      </c>
      <c r="I48">
        <f t="shared" si="2"/>
        <v>0.014906812726171031</v>
      </c>
      <c r="J48">
        <f t="shared" si="3"/>
        <v>-1.3931524708434834E-05</v>
      </c>
      <c r="K48">
        <f t="shared" si="4"/>
        <v>660.155353553464</v>
      </c>
      <c r="N48">
        <v>11940331.6765061</v>
      </c>
      <c r="O48">
        <v>-131948.331109228</v>
      </c>
      <c r="Q48" s="1">
        <v>0.0469026618820867</v>
      </c>
      <c r="R48" s="1">
        <v>0.0476706160143913</v>
      </c>
      <c r="S48" s="1">
        <v>0.0478334108578741</v>
      </c>
      <c r="T48" s="1">
        <v>0.0479240912655566</v>
      </c>
      <c r="U48">
        <f t="shared" si="5"/>
        <v>0.04422858277187636</v>
      </c>
      <c r="V48">
        <f t="shared" si="6"/>
        <v>0.044996536904180956</v>
      </c>
      <c r="W48">
        <f t="shared" si="7"/>
        <v>0.04515933174766376</v>
      </c>
      <c r="X48">
        <f t="shared" si="8"/>
        <v>0.045250012155346256</v>
      </c>
    </row>
    <row r="49" spans="1:24" ht="15">
      <c r="A49" t="s">
        <v>49</v>
      </c>
      <c r="B49" s="1">
        <v>0.00214163889025197</v>
      </c>
      <c r="C49" s="1">
        <v>0.00216736431087487</v>
      </c>
      <c r="D49" s="1">
        <v>0.00220327927924551</v>
      </c>
      <c r="E49">
        <f t="shared" si="0"/>
        <v>6.683663451000175E-07</v>
      </c>
      <c r="F49">
        <f t="shared" si="1"/>
        <v>0.013114976381604169</v>
      </c>
      <c r="G49">
        <f>Span!J49-Span!I49</f>
        <v>0.0018750792066666595</v>
      </c>
      <c r="H49" s="1">
        <f t="shared" si="12"/>
        <v>0.00021416388902519704</v>
      </c>
      <c r="I49">
        <f t="shared" si="2"/>
        <v>0.0020892430956918565</v>
      </c>
      <c r="J49">
        <f t="shared" si="3"/>
        <v>0.0003199083660863729</v>
      </c>
      <c r="K49">
        <f t="shared" si="4"/>
        <v>6.277381702803293</v>
      </c>
      <c r="N49">
        <v>113169.547757404</v>
      </c>
      <c r="O49">
        <v>-1250.59548064567</v>
      </c>
      <c r="Q49" s="1">
        <v>0.00199448286541777</v>
      </c>
      <c r="R49" s="1">
        <v>0.00231347831252434</v>
      </c>
      <c r="S49" s="1">
        <v>0.00218320625215092</v>
      </c>
      <c r="T49" s="1">
        <v>0.00210751239734914</v>
      </c>
      <c r="U49">
        <f t="shared" si="5"/>
        <v>-0.00014715602483420008</v>
      </c>
      <c r="V49">
        <f t="shared" si="6"/>
        <v>0.00017183942227236987</v>
      </c>
      <c r="W49">
        <f t="shared" si="7"/>
        <v>4.1567361898949776E-05</v>
      </c>
      <c r="X49">
        <f t="shared" si="8"/>
        <v>-3.4126492902830305E-05</v>
      </c>
    </row>
    <row r="50" spans="1:24" ht="15">
      <c r="A50" t="s">
        <v>50</v>
      </c>
      <c r="B50" s="1">
        <v>0.00245741933206332</v>
      </c>
      <c r="C50" s="1">
        <v>0.00247322990137033</v>
      </c>
      <c r="D50" s="1">
        <v>0.00244228647511192</v>
      </c>
      <c r="E50">
        <f t="shared" si="0"/>
        <v>4.1077083156689365E-07</v>
      </c>
      <c r="F50">
        <f t="shared" si="1"/>
        <v>-0.003219756798170255</v>
      </c>
      <c r="G50">
        <f>Span!N50-Span!M50</f>
        <v>-0.00010605650995040026</v>
      </c>
      <c r="H50" s="1">
        <f t="shared" si="12"/>
        <v>0.00024574193320633204</v>
      </c>
      <c r="I50">
        <f t="shared" si="2"/>
        <v>0.00013968542325593178</v>
      </c>
      <c r="J50">
        <f t="shared" si="3"/>
        <v>0.0029406850191825594</v>
      </c>
      <c r="K50">
        <f t="shared" si="4"/>
        <v>-23.05005578335123</v>
      </c>
      <c r="N50">
        <v>-420312.974662522</v>
      </c>
      <c r="O50">
        <v>4644.73447761385</v>
      </c>
      <c r="Q50" s="1">
        <v>0.00246868833447025</v>
      </c>
      <c r="R50" s="1">
        <v>0.00244562887772083</v>
      </c>
      <c r="S50" s="1">
        <v>0.00245512542767968</v>
      </c>
      <c r="T50" s="1">
        <v>0.00245502342088496</v>
      </c>
      <c r="U50">
        <f t="shared" si="5"/>
        <v>1.126900240692964E-05</v>
      </c>
      <c r="V50">
        <f t="shared" si="6"/>
        <v>-1.1790454342490084E-05</v>
      </c>
      <c r="W50">
        <f t="shared" si="7"/>
        <v>-2.2939043836400254E-06</v>
      </c>
      <c r="X50">
        <f t="shared" si="8"/>
        <v>-2.395911178360282E-06</v>
      </c>
    </row>
    <row r="51" spans="1:24" ht="15">
      <c r="A51" t="s">
        <v>51</v>
      </c>
      <c r="B51" s="1">
        <v>0.000146621736555976</v>
      </c>
      <c r="C51" s="1">
        <v>0.000148495804136933</v>
      </c>
      <c r="D51" s="1">
        <v>0.000151783399221046</v>
      </c>
      <c r="E51">
        <f t="shared" si="0"/>
        <v>4.86897267071184E-08</v>
      </c>
      <c r="F51">
        <f t="shared" si="1"/>
        <v>0.0010982260989510653</v>
      </c>
      <c r="G51">
        <f>Span!F51-Span!E51</f>
        <v>0.00175326786403024</v>
      </c>
      <c r="H51" s="1">
        <f t="shared" si="12"/>
        <v>1.4662173655597602E-05</v>
      </c>
      <c r="I51">
        <f t="shared" si="2"/>
        <v>0.0017679300376858375</v>
      </c>
      <c r="J51">
        <f t="shared" si="3"/>
        <v>2.7540528001239038E-05</v>
      </c>
      <c r="K51">
        <f t="shared" si="4"/>
        <v>0.6211931895159196</v>
      </c>
      <c r="N51">
        <v>11203.7257593787</v>
      </c>
      <c r="O51">
        <v>-123.808304201757</v>
      </c>
      <c r="Q51" s="1">
        <v>0.000151142374571238</v>
      </c>
      <c r="R51" s="1">
        <v>0.00014588799026246</v>
      </c>
      <c r="S51" s="1">
        <v>0.000146748376859928</v>
      </c>
      <c r="T51" s="1">
        <v>0.000144228464241918</v>
      </c>
      <c r="U51">
        <f t="shared" si="5"/>
        <v>4.520638015262005E-06</v>
      </c>
      <c r="V51">
        <f t="shared" si="6"/>
        <v>-7.337462935159934E-07</v>
      </c>
      <c r="W51">
        <f t="shared" si="7"/>
        <v>1.2664030395198199E-07</v>
      </c>
      <c r="X51">
        <f t="shared" si="8"/>
        <v>-2.393272314057997E-06</v>
      </c>
    </row>
    <row r="52" spans="1:24" ht="15">
      <c r="A52" t="s">
        <v>52</v>
      </c>
      <c r="B52">
        <v>67000.6475340541</v>
      </c>
      <c r="C52">
        <v>66553.8208832512</v>
      </c>
      <c r="D52">
        <v>69343.602495124</v>
      </c>
      <c r="E52">
        <f t="shared" si="0"/>
        <v>-11.608902333148611</v>
      </c>
      <c r="F52">
        <f t="shared" si="1"/>
        <v>498501.0555467879</v>
      </c>
      <c r="G52">
        <f>Span!F52-Span!E52</f>
        <v>50212.187242209395</v>
      </c>
      <c r="H52">
        <f>0.1*B52</f>
        <v>6700.06475340541</v>
      </c>
      <c r="I52">
        <f t="shared" si="2"/>
        <v>56912.2519956148</v>
      </c>
      <c r="J52">
        <f t="shared" si="3"/>
        <v>-0.0002039789663224555</v>
      </c>
      <c r="K52">
        <f t="shared" si="4"/>
        <v>8.759116676409121</v>
      </c>
      <c r="N52">
        <v>158663.37056951</v>
      </c>
      <c r="O52">
        <v>-1753.33254527911</v>
      </c>
      <c r="Q52">
        <v>65187.5470472773</v>
      </c>
      <c r="R52">
        <v>67611.1415777374</v>
      </c>
      <c r="S52">
        <v>66933.8107629164</v>
      </c>
      <c r="T52">
        <v>67941.7123103922</v>
      </c>
      <c r="U52">
        <f t="shared" si="5"/>
        <v>-1813.1004867767915</v>
      </c>
      <c r="V52">
        <f t="shared" si="6"/>
        <v>610.4940436833131</v>
      </c>
      <c r="W52">
        <f t="shared" si="7"/>
        <v>-66.83677113769227</v>
      </c>
      <c r="X52">
        <f t="shared" si="8"/>
        <v>941.064776338113</v>
      </c>
    </row>
  </sheetData>
  <sheetProtection/>
  <mergeCells count="9">
    <mergeCell ref="AD1:AF1"/>
    <mergeCell ref="AI1:AL1"/>
    <mergeCell ref="AN1:AO1"/>
    <mergeCell ref="E1:F1"/>
    <mergeCell ref="J1:K1"/>
    <mergeCell ref="L1:M1"/>
    <mergeCell ref="N1:O1"/>
    <mergeCell ref="U1:X1"/>
    <mergeCell ref="Z1:AA1"/>
  </mergeCells>
  <printOptions/>
  <pageMargins left="0.7" right="0.7" top="0.75" bottom="0.75" header="0.3" footer="0.3"/>
  <pageSetup horizontalDpi="1200" verticalDpi="1200" orientation="portrait" paperSize="9" r:id="rId1"/>
  <ignoredErrors>
    <ignoredError sqref="H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5">
      <selection activeCell="M2" sqref="M2:M52"/>
    </sheetView>
  </sheetViews>
  <sheetFormatPr defaultColWidth="9.140625" defaultRowHeight="15"/>
  <cols>
    <col min="1" max="1" width="12.00390625" style="0" bestFit="1" customWidth="1"/>
    <col min="2" max="2" width="14.8515625" style="0" bestFit="1" customWidth="1"/>
    <col min="3" max="3" width="15.8515625" style="0" bestFit="1" customWidth="1"/>
    <col min="5" max="6" width="14.8515625" style="0" bestFit="1" customWidth="1"/>
    <col min="7" max="7" width="15.8515625" style="0" bestFit="1" customWidth="1"/>
    <col min="9" max="10" width="14.8515625" style="0" bestFit="1" customWidth="1"/>
    <col min="11" max="11" width="15.8515625" style="0" bestFit="1" customWidth="1"/>
    <col min="13" max="15" width="14.8515625" style="0" bestFit="1" customWidth="1"/>
  </cols>
  <sheetData>
    <row r="1" spans="1:15" ht="15">
      <c r="A1" t="s">
        <v>60</v>
      </c>
      <c r="B1" t="s">
        <v>61</v>
      </c>
      <c r="C1" t="s">
        <v>62</v>
      </c>
      <c r="E1" t="s">
        <v>63</v>
      </c>
      <c r="F1" t="s">
        <v>64</v>
      </c>
      <c r="G1" t="s">
        <v>65</v>
      </c>
      <c r="I1" t="s">
        <v>66</v>
      </c>
      <c r="J1" t="s">
        <v>67</v>
      </c>
      <c r="K1" t="s">
        <v>68</v>
      </c>
      <c r="M1" t="s">
        <v>70</v>
      </c>
      <c r="N1" t="s">
        <v>71</v>
      </c>
      <c r="O1" t="s">
        <v>72</v>
      </c>
    </row>
    <row r="2" spans="1:15" ht="15">
      <c r="A2">
        <v>21188.5182364853</v>
      </c>
      <c r="B2">
        <v>21266.4405399315</v>
      </c>
      <c r="C2">
        <f>B2-A2</f>
        <v>77.92230344620111</v>
      </c>
      <c r="E2">
        <v>21552.4548493307</v>
      </c>
      <c r="F2">
        <v>21631.7827485358</v>
      </c>
      <c r="G2">
        <f>F2-E2</f>
        <v>79.32789920509822</v>
      </c>
      <c r="I2">
        <v>22264.830193035</v>
      </c>
      <c r="J2">
        <v>22264.8301622637</v>
      </c>
      <c r="K2">
        <f>J2-I2</f>
        <v>-3.077129804296419E-05</v>
      </c>
      <c r="M2">
        <v>22355.2861344124</v>
      </c>
      <c r="N2">
        <v>22355.2861852722</v>
      </c>
      <c r="O2">
        <f>N2-M2</f>
        <v>5.085980228614062E-05</v>
      </c>
    </row>
    <row r="3" spans="1:15" ht="15">
      <c r="A3">
        <v>2729.79205583804</v>
      </c>
      <c r="B3">
        <v>3869.88902209327</v>
      </c>
      <c r="C3">
        <f aca="true" t="shared" si="0" ref="C3:C52">B3-A3</f>
        <v>1140.0969662552297</v>
      </c>
      <c r="E3">
        <v>3443.7142190201</v>
      </c>
      <c r="F3">
        <v>6846.27365486999</v>
      </c>
      <c r="G3">
        <f aca="true" t="shared" si="1" ref="G3:G52">F3-E3</f>
        <v>3402.5594358498906</v>
      </c>
      <c r="I3">
        <v>3805.78351861041</v>
      </c>
      <c r="J3">
        <v>6368.58848293941</v>
      </c>
      <c r="K3">
        <f aca="true" t="shared" si="2" ref="K3:K52">J3-I3</f>
        <v>2562.804964329</v>
      </c>
      <c r="M3">
        <v>4915.66451594955</v>
      </c>
      <c r="N3">
        <v>6755.58282497968</v>
      </c>
      <c r="O3">
        <f aca="true" t="shared" si="3" ref="O3:O52">N3-M3</f>
        <v>1839.9183090301294</v>
      </c>
    </row>
    <row r="4" spans="1:15" ht="15">
      <c r="A4">
        <v>21104.8240368026</v>
      </c>
      <c r="B4">
        <v>21104.8240368025</v>
      </c>
      <c r="C4">
        <f t="shared" si="0"/>
        <v>-1.0186340659856796E-10</v>
      </c>
      <c r="E4">
        <v>21469.4340692827</v>
      </c>
      <c r="F4">
        <v>21469.4340692827</v>
      </c>
      <c r="G4">
        <f t="shared" si="1"/>
        <v>0</v>
      </c>
      <c r="I4">
        <v>22186.796640573</v>
      </c>
      <c r="J4">
        <v>22186.7966405729</v>
      </c>
      <c r="K4">
        <f t="shared" si="2"/>
        <v>-1.0186340659856796E-10</v>
      </c>
      <c r="M4">
        <v>22272.637409064</v>
      </c>
      <c r="N4">
        <v>22272.637409064</v>
      </c>
      <c r="O4">
        <f t="shared" si="3"/>
        <v>0</v>
      </c>
    </row>
    <row r="5" spans="1:15" ht="15">
      <c r="A5">
        <v>0.300239236243255</v>
      </c>
      <c r="B5">
        <v>0.300239236243264</v>
      </c>
      <c r="C5">
        <f t="shared" si="0"/>
        <v>8.992806499463768E-15</v>
      </c>
      <c r="E5">
        <v>0.294734313301746</v>
      </c>
      <c r="F5">
        <v>0.294734313301747</v>
      </c>
      <c r="G5">
        <f t="shared" si="1"/>
        <v>9.992007221626409E-16</v>
      </c>
      <c r="I5">
        <v>0.292267240949143</v>
      </c>
      <c r="J5">
        <v>0.292267240949149</v>
      </c>
      <c r="K5">
        <f t="shared" si="2"/>
        <v>5.995204332975845E-15</v>
      </c>
      <c r="M5">
        <v>0.293956445638376</v>
      </c>
      <c r="N5">
        <v>0.29395644563837</v>
      </c>
      <c r="O5">
        <f t="shared" si="3"/>
        <v>-5.995204332975845E-15</v>
      </c>
    </row>
    <row r="6" spans="1:15" ht="15">
      <c r="A6" s="1">
        <v>0.0408450186802094</v>
      </c>
      <c r="B6" s="1">
        <v>0.0408450186802023</v>
      </c>
      <c r="C6">
        <f t="shared" si="0"/>
        <v>-7.098488463697095E-15</v>
      </c>
      <c r="E6" s="1">
        <v>0.0404477138167919</v>
      </c>
      <c r="F6" s="1">
        <v>0.0404477138167917</v>
      </c>
      <c r="G6">
        <f t="shared" si="1"/>
        <v>-2.0122792321330962E-16</v>
      </c>
      <c r="I6" s="1">
        <v>0.0419220506944946</v>
      </c>
      <c r="J6" s="1">
        <v>0.0419220506944905</v>
      </c>
      <c r="K6">
        <f t="shared" si="2"/>
        <v>-4.100886297209172E-15</v>
      </c>
      <c r="M6" s="1">
        <v>0.0406139015431729</v>
      </c>
      <c r="N6" s="1">
        <v>0.0406139015431764</v>
      </c>
      <c r="O6">
        <f t="shared" si="3"/>
        <v>3.497202527569243E-15</v>
      </c>
    </row>
    <row r="7" spans="1:15" ht="15">
      <c r="A7" s="1">
        <v>0.000910806081510837</v>
      </c>
      <c r="B7" s="1">
        <v>0.000910806081510835</v>
      </c>
      <c r="C7">
        <f t="shared" si="0"/>
        <v>-2.0599841277224584E-18</v>
      </c>
      <c r="E7" s="1">
        <v>0.000914357085901906</v>
      </c>
      <c r="F7" s="1">
        <v>0.00091435708590192</v>
      </c>
      <c r="G7">
        <f t="shared" si="1"/>
        <v>1.3986208025063007E-17</v>
      </c>
      <c r="I7" s="1">
        <v>0.000909698246570271</v>
      </c>
      <c r="J7" s="1">
        <v>0.000909698246570266</v>
      </c>
      <c r="K7">
        <f t="shared" si="2"/>
        <v>-5.095750210681871E-18</v>
      </c>
      <c r="M7" s="1">
        <v>0.000909395544149429</v>
      </c>
      <c r="N7" s="1">
        <v>0.000909395544149427</v>
      </c>
      <c r="O7">
        <f t="shared" si="3"/>
        <v>-1.951563910473908E-18</v>
      </c>
    </row>
    <row r="8" spans="1:15" ht="15">
      <c r="A8" s="1">
        <v>0.00251922434135235</v>
      </c>
      <c r="B8" s="1">
        <v>0.00251922434135186</v>
      </c>
      <c r="C8">
        <f t="shared" si="0"/>
        <v>-4.90059381963448E-16</v>
      </c>
      <c r="E8" s="1">
        <v>0.00258745054928049</v>
      </c>
      <c r="F8" s="1">
        <v>0.00258745054927965</v>
      </c>
      <c r="G8">
        <f t="shared" si="1"/>
        <v>-8.400398432417688E-16</v>
      </c>
      <c r="I8" s="1">
        <v>0.0098701177049105</v>
      </c>
      <c r="J8" s="1">
        <v>0.00987011770491031</v>
      </c>
      <c r="K8">
        <f t="shared" si="2"/>
        <v>-1.8908485888147197E-16</v>
      </c>
      <c r="M8" s="1">
        <v>0.00816625266808221</v>
      </c>
      <c r="N8" s="1">
        <v>0.00816625266808235</v>
      </c>
      <c r="O8">
        <f t="shared" si="3"/>
        <v>1.4051260155412137E-16</v>
      </c>
    </row>
    <row r="9" spans="1:15" ht="15">
      <c r="A9">
        <v>0.653514198014503</v>
      </c>
      <c r="B9">
        <v>0.653514198014502</v>
      </c>
      <c r="C9">
        <f t="shared" si="0"/>
        <v>-9.992007221626409E-16</v>
      </c>
      <c r="E9">
        <v>0.642377812165937</v>
      </c>
      <c r="F9">
        <v>0.642377812165938</v>
      </c>
      <c r="G9">
        <f t="shared" si="1"/>
        <v>9.992007221626409E-16</v>
      </c>
      <c r="I9">
        <v>0.653056808219892</v>
      </c>
      <c r="J9">
        <v>0.653056808219892</v>
      </c>
      <c r="K9">
        <f t="shared" si="2"/>
        <v>0</v>
      </c>
      <c r="M9">
        <v>0.654387528304984</v>
      </c>
      <c r="N9">
        <v>0.654387528304986</v>
      </c>
      <c r="O9">
        <f t="shared" si="3"/>
        <v>1.9984014443252818E-15</v>
      </c>
    </row>
    <row r="10" spans="1:15" ht="15">
      <c r="A10" s="1">
        <v>0.00197151663916646</v>
      </c>
      <c r="B10" s="1">
        <v>0.00197151663916647</v>
      </c>
      <c r="C10">
        <f t="shared" si="0"/>
        <v>9.974659986866641E-18</v>
      </c>
      <c r="E10" s="1">
        <v>0.01893835308034</v>
      </c>
      <c r="F10" s="1">
        <v>0.0189383530803399</v>
      </c>
      <c r="G10">
        <f t="shared" si="1"/>
        <v>-1.0061396160665481E-16</v>
      </c>
      <c r="I10" s="1">
        <v>0.00197408418498872</v>
      </c>
      <c r="J10" s="1">
        <v>0.00197408418498872</v>
      </c>
      <c r="K10">
        <f t="shared" si="2"/>
        <v>0</v>
      </c>
      <c r="M10" s="1">
        <v>0.00196647630123517</v>
      </c>
      <c r="N10" s="1">
        <v>0.00196647630123517</v>
      </c>
      <c r="O10">
        <f t="shared" si="3"/>
        <v>0</v>
      </c>
    </row>
    <row r="11" spans="1:15" ht="15">
      <c r="A11">
        <v>40310.0262517618</v>
      </c>
      <c r="B11">
        <v>57490.3482221872</v>
      </c>
      <c r="C11">
        <f t="shared" si="0"/>
        <v>17180.321970425393</v>
      </c>
      <c r="E11">
        <v>50938.0947169365</v>
      </c>
      <c r="F11">
        <v>102388.653983655</v>
      </c>
      <c r="G11">
        <f t="shared" si="1"/>
        <v>51450.55926671849</v>
      </c>
      <c r="I11">
        <v>56211.197483672</v>
      </c>
      <c r="J11">
        <v>94440.3662604748</v>
      </c>
      <c r="K11">
        <f t="shared" si="2"/>
        <v>38229.1687768028</v>
      </c>
      <c r="M11">
        <v>72450.4388108637</v>
      </c>
      <c r="N11">
        <v>99593.7980994977</v>
      </c>
      <c r="O11">
        <f t="shared" si="3"/>
        <v>27143.35928863399</v>
      </c>
    </row>
    <row r="12" spans="1:15" ht="15">
      <c r="A12">
        <v>2802.30129022943</v>
      </c>
      <c r="B12">
        <v>1173.2724126977</v>
      </c>
      <c r="C12">
        <f t="shared" si="0"/>
        <v>-1629.02887753173</v>
      </c>
      <c r="E12">
        <v>3541.1509696266</v>
      </c>
      <c r="F12">
        <v>1559.21808096936</v>
      </c>
      <c r="G12">
        <f t="shared" si="1"/>
        <v>-1981.9328886572398</v>
      </c>
      <c r="I12">
        <v>3907.73030635153</v>
      </c>
      <c r="J12">
        <v>1927.35441347908</v>
      </c>
      <c r="K12">
        <f t="shared" si="2"/>
        <v>-1980.37589287245</v>
      </c>
      <c r="M12">
        <v>5036.66152161084</v>
      </c>
      <c r="N12">
        <v>4257.92046097956</v>
      </c>
      <c r="O12">
        <f t="shared" si="3"/>
        <v>-778.7410606312806</v>
      </c>
    </row>
    <row r="13" spans="1:15" ht="15">
      <c r="A13" s="1">
        <v>0.00563144246888553</v>
      </c>
      <c r="B13" s="1">
        <v>0.00573298666124275</v>
      </c>
      <c r="C13">
        <f t="shared" si="0"/>
        <v>0.00010154419235721985</v>
      </c>
      <c r="E13" s="1">
        <v>0.00580981930900928</v>
      </c>
      <c r="F13" s="1">
        <v>0.00620089040292978</v>
      </c>
      <c r="G13">
        <f t="shared" si="1"/>
        <v>0.0003910710939205005</v>
      </c>
      <c r="I13" s="1">
        <v>0.00563465016212471</v>
      </c>
      <c r="J13" s="1">
        <v>0.00580704323279687</v>
      </c>
      <c r="K13">
        <f t="shared" si="2"/>
        <v>0.00017239307067215982</v>
      </c>
      <c r="M13" s="1">
        <v>0.00553524227005224</v>
      </c>
      <c r="N13" s="1">
        <v>0.00552428433429301</v>
      </c>
      <c r="O13">
        <f t="shared" si="3"/>
        <v>-1.0957935759230326E-05</v>
      </c>
    </row>
    <row r="14" spans="1:15" ht="15">
      <c r="A14">
        <v>0.214794385747851</v>
      </c>
      <c r="B14">
        <v>0.212196817153489</v>
      </c>
      <c r="C14">
        <f t="shared" si="0"/>
        <v>-0.0025975685943619986</v>
      </c>
      <c r="E14">
        <v>0.202020522566501</v>
      </c>
      <c r="F14">
        <v>0.192308106881781</v>
      </c>
      <c r="G14">
        <f t="shared" si="1"/>
        <v>-0.009712415684720005</v>
      </c>
      <c r="I14">
        <v>0.207297425380431</v>
      </c>
      <c r="J14">
        <v>0.209994828101343</v>
      </c>
      <c r="K14">
        <f t="shared" si="2"/>
        <v>0.002697402720912012</v>
      </c>
      <c r="M14">
        <v>0.233392016000783</v>
      </c>
      <c r="N14">
        <v>0.242902106671349</v>
      </c>
      <c r="O14">
        <f t="shared" si="3"/>
        <v>0.009510090670566018</v>
      </c>
    </row>
    <row r="15" spans="1:15" ht="15">
      <c r="A15">
        <v>0.109241305831512</v>
      </c>
      <c r="B15">
        <v>0.118079224398157</v>
      </c>
      <c r="C15">
        <f t="shared" si="0"/>
        <v>0.008837918566645009</v>
      </c>
      <c r="E15" s="1">
        <v>0.0984304561832222</v>
      </c>
      <c r="F15">
        <v>0.10346052541786</v>
      </c>
      <c r="G15">
        <f t="shared" si="1"/>
        <v>0.005030069234637793</v>
      </c>
      <c r="I15" s="1">
        <v>0.0936284293648312</v>
      </c>
      <c r="J15" s="1">
        <v>0.0940029811931687</v>
      </c>
      <c r="K15">
        <f t="shared" si="2"/>
        <v>0.00037455182833749656</v>
      </c>
      <c r="M15" s="1">
        <v>0.079380183928778</v>
      </c>
      <c r="N15" s="1">
        <v>0.075587766515943</v>
      </c>
      <c r="O15">
        <f t="shared" si="3"/>
        <v>-0.0037924174128350085</v>
      </c>
    </row>
    <row r="16" spans="1:15" ht="15">
      <c r="A16" s="1">
        <v>0.000107133975133759</v>
      </c>
      <c r="B16" s="1">
        <v>0.000138113553144142</v>
      </c>
      <c r="C16">
        <f t="shared" si="0"/>
        <v>3.0979578010382995E-05</v>
      </c>
      <c r="E16" s="1">
        <v>0.00011999574616937</v>
      </c>
      <c r="F16" s="1">
        <v>0.000174268449701455</v>
      </c>
      <c r="G16">
        <f t="shared" si="1"/>
        <v>5.427270353208499E-05</v>
      </c>
      <c r="I16" s="1">
        <v>0.000131976561803902</v>
      </c>
      <c r="J16" s="1">
        <v>0.00017446946372238</v>
      </c>
      <c r="K16">
        <f t="shared" si="2"/>
        <v>4.249290191847801E-05</v>
      </c>
      <c r="M16" s="1">
        <v>0.000138432062805049</v>
      </c>
      <c r="N16" s="1">
        <v>0.000161909301654032</v>
      </c>
      <c r="O16">
        <f t="shared" si="3"/>
        <v>2.347723884898301E-05</v>
      </c>
    </row>
    <row r="17" spans="1:15" ht="15">
      <c r="A17" s="1">
        <v>0.0168857219098924</v>
      </c>
      <c r="B17" s="1">
        <v>0.0345744442809511</v>
      </c>
      <c r="C17">
        <f t="shared" si="0"/>
        <v>0.017688722371058698</v>
      </c>
      <c r="E17" s="1">
        <v>0.0143606967984747</v>
      </c>
      <c r="F17" s="1">
        <v>0.0291900047050646</v>
      </c>
      <c r="G17">
        <f t="shared" si="1"/>
        <v>0.014829307906589899</v>
      </c>
      <c r="I17" s="1">
        <v>0.0516420741209787</v>
      </c>
      <c r="J17" s="1">
        <v>0.0963375039561997</v>
      </c>
      <c r="K17">
        <f t="shared" si="2"/>
        <v>0.04469542983522099</v>
      </c>
      <c r="M17" s="1">
        <v>0.034050150596009</v>
      </c>
      <c r="N17" s="1">
        <v>0.0397636735172394</v>
      </c>
      <c r="O17">
        <f t="shared" si="3"/>
        <v>0.005713522921230403</v>
      </c>
    </row>
    <row r="18" spans="1:15" ht="15">
      <c r="A18">
        <v>0.638957868551576</v>
      </c>
      <c r="B18">
        <v>0.596646804802239</v>
      </c>
      <c r="C18">
        <f t="shared" si="0"/>
        <v>-0.04231106374933702</v>
      </c>
      <c r="E18">
        <v>0.567100974232352</v>
      </c>
      <c r="F18">
        <v>0.423361543872283</v>
      </c>
      <c r="G18">
        <f t="shared" si="1"/>
        <v>-0.14373943036006898</v>
      </c>
      <c r="I18">
        <v>0.630707254482175</v>
      </c>
      <c r="J18">
        <v>0.572193979410855</v>
      </c>
      <c r="K18">
        <f t="shared" si="2"/>
        <v>-0.05851327507131998</v>
      </c>
      <c r="M18">
        <v>0.638949089064632</v>
      </c>
      <c r="N18">
        <v>0.626003041319852</v>
      </c>
      <c r="O18">
        <f t="shared" si="3"/>
        <v>-0.012946047744780032</v>
      </c>
    </row>
    <row r="19" spans="1:15" ht="15">
      <c r="A19" s="1">
        <v>0.0143821415151317</v>
      </c>
      <c r="B19" s="1">
        <v>0.0326316091507377</v>
      </c>
      <c r="C19">
        <f t="shared" si="0"/>
        <v>0.018249467635605997</v>
      </c>
      <c r="E19">
        <v>0.112157535164259</v>
      </c>
      <c r="F19">
        <v>0.245304660270354</v>
      </c>
      <c r="G19">
        <f t="shared" si="1"/>
        <v>0.133147125106095</v>
      </c>
      <c r="I19" s="1">
        <v>0.0109581899276557</v>
      </c>
      <c r="J19" s="1">
        <v>0.0214891946419123</v>
      </c>
      <c r="K19">
        <f t="shared" si="2"/>
        <v>0.0105310047142566</v>
      </c>
      <c r="M19" s="1">
        <v>0.00855488607694021</v>
      </c>
      <c r="N19" s="1">
        <v>0.0100572183396685</v>
      </c>
      <c r="O19">
        <f t="shared" si="3"/>
        <v>0.001502332262728289</v>
      </c>
    </row>
    <row r="20" spans="1:15" ht="15">
      <c r="A20">
        <v>61605.711482835</v>
      </c>
      <c r="B20">
        <v>78667.6430386183</v>
      </c>
      <c r="C20">
        <f t="shared" si="0"/>
        <v>17061.931555783303</v>
      </c>
      <c r="E20">
        <v>72622.6363970293</v>
      </c>
      <c r="F20">
        <v>123926.384545778</v>
      </c>
      <c r="G20">
        <f t="shared" si="1"/>
        <v>51303.748148748695</v>
      </c>
      <c r="I20">
        <v>78652.2535868047</v>
      </c>
      <c r="J20">
        <v>116740.861817792</v>
      </c>
      <c r="K20">
        <f t="shared" si="2"/>
        <v>38088.6082309873</v>
      </c>
      <c r="M20">
        <v>95044.7984828693</v>
      </c>
      <c r="N20">
        <v>122130.406029709</v>
      </c>
      <c r="O20">
        <f t="shared" si="3"/>
        <v>27085.607546839703</v>
      </c>
    </row>
    <row r="21" spans="1:15" ht="15">
      <c r="A21" s="1">
        <v>0.00368485460866287</v>
      </c>
      <c r="B21" s="1">
        <v>0.00418943662637515</v>
      </c>
      <c r="C21">
        <f t="shared" si="0"/>
        <v>0.0005045820177122799</v>
      </c>
      <c r="E21" s="1">
        <v>0.00407475351176009</v>
      </c>
      <c r="F21" s="1">
        <v>0.00512294752792031</v>
      </c>
      <c r="G21">
        <f t="shared" si="1"/>
        <v>0.0010481940161602204</v>
      </c>
      <c r="I21" s="1">
        <v>0.00402693372217631</v>
      </c>
      <c r="J21" s="1">
        <v>0.0046975852245752</v>
      </c>
      <c r="K21">
        <f t="shared" si="2"/>
        <v>0.0006706515023988903</v>
      </c>
      <c r="M21" s="1">
        <v>0.00421874252933129</v>
      </c>
      <c r="N21" s="1">
        <v>0.00450299888439159</v>
      </c>
      <c r="O21">
        <f t="shared" si="3"/>
        <v>0.00028425635506029983</v>
      </c>
    </row>
    <row r="22" spans="1:15" ht="15">
      <c r="A22">
        <v>0.243408955071584</v>
      </c>
      <c r="B22">
        <v>0.23560861343933</v>
      </c>
      <c r="C22">
        <f t="shared" si="0"/>
        <v>-0.007800341632253988</v>
      </c>
      <c r="E22">
        <v>0.228836402905681</v>
      </c>
      <c r="F22">
        <v>0.209932685099486</v>
      </c>
      <c r="G22">
        <f t="shared" si="1"/>
        <v>-0.018903717806194986</v>
      </c>
      <c r="I22">
        <v>0.230594663743517</v>
      </c>
      <c r="J22">
        <v>0.225424612855348</v>
      </c>
      <c r="K22">
        <f t="shared" si="2"/>
        <v>-0.005170050888168992</v>
      </c>
      <c r="M22">
        <v>0.246782439232751</v>
      </c>
      <c r="N22">
        <v>0.251681788374853</v>
      </c>
      <c r="O22">
        <f t="shared" si="3"/>
        <v>0.004899349142101994</v>
      </c>
    </row>
    <row r="23" spans="1:15" ht="15">
      <c r="A23" s="1">
        <v>0.0859220997285139</v>
      </c>
      <c r="B23" s="1">
        <v>0.0974043182083194</v>
      </c>
      <c r="C23">
        <f t="shared" si="0"/>
        <v>0.01148221847980549</v>
      </c>
      <c r="E23" s="1">
        <v>0.0814359630341273</v>
      </c>
      <c r="F23" s="1">
        <v>0.0926020004352876</v>
      </c>
      <c r="G23">
        <f t="shared" si="1"/>
        <v>0.011166037401160303</v>
      </c>
      <c r="I23" s="1">
        <v>0.0791591134703906</v>
      </c>
      <c r="J23" s="1">
        <v>0.0841507429964552</v>
      </c>
      <c r="K23">
        <f t="shared" si="2"/>
        <v>0.004991629526064592</v>
      </c>
      <c r="M23" s="1">
        <v>0.0704060337650484</v>
      </c>
      <c r="N23" s="1">
        <v>0.0692760756497072</v>
      </c>
      <c r="O23">
        <f t="shared" si="3"/>
        <v>-0.0011299581153412092</v>
      </c>
    </row>
    <row r="24" spans="1:15" ht="15">
      <c r="A24" s="1">
        <v>0.000382081253453493</v>
      </c>
      <c r="B24" s="1">
        <v>0.000345278346468307</v>
      </c>
      <c r="C24">
        <f t="shared" si="0"/>
        <v>-3.6802906985186016E-05</v>
      </c>
      <c r="E24" s="1">
        <v>0.000354570795964251</v>
      </c>
      <c r="F24" s="1">
        <v>0.000302381956664881</v>
      </c>
      <c r="G24">
        <f t="shared" si="1"/>
        <v>-5.2188839299370017E-05</v>
      </c>
      <c r="I24" s="1">
        <v>0.000350983733444926</v>
      </c>
      <c r="J24" s="1">
        <v>0.000314050447719274</v>
      </c>
      <c r="K24">
        <f t="shared" si="2"/>
        <v>-3.693328572565202E-05</v>
      </c>
      <c r="M24" s="1">
        <v>0.000318607285855161</v>
      </c>
      <c r="N24" s="1">
        <v>0.000297421979213077</v>
      </c>
      <c r="O24">
        <f t="shared" si="3"/>
        <v>-2.1185306642083966E-05</v>
      </c>
    </row>
    <row r="25" spans="1:15" ht="15">
      <c r="A25" s="1">
        <v>0.0119117546889839</v>
      </c>
      <c r="B25" s="1">
        <v>0.0259418756728538</v>
      </c>
      <c r="C25">
        <f t="shared" si="0"/>
        <v>0.0140301209838699</v>
      </c>
      <c r="E25" s="1">
        <v>0.0108382785826744</v>
      </c>
      <c r="F25" s="1">
        <v>0.0245648074671693</v>
      </c>
      <c r="G25">
        <f t="shared" si="1"/>
        <v>0.013726528884494901</v>
      </c>
      <c r="I25" s="1">
        <v>0.0396893575081458</v>
      </c>
      <c r="J25" s="1">
        <v>0.0798051194330304</v>
      </c>
      <c r="K25">
        <f t="shared" si="2"/>
        <v>0.0401157619248846</v>
      </c>
      <c r="M25" s="1">
        <v>0.0278690412855709</v>
      </c>
      <c r="N25" s="1">
        <v>0.0339114926847703</v>
      </c>
      <c r="O25">
        <f t="shared" si="3"/>
        <v>0.0060424513991993965</v>
      </c>
    </row>
    <row r="26" spans="1:15" ht="15">
      <c r="A26">
        <v>0.64460429203433</v>
      </c>
      <c r="B26">
        <v>0.612135675403758</v>
      </c>
      <c r="C26">
        <f t="shared" si="0"/>
        <v>-0.03246861663057199</v>
      </c>
      <c r="E26">
        <v>0.590187792510046</v>
      </c>
      <c r="F26">
        <v>0.461526726825401</v>
      </c>
      <c r="G26">
        <f t="shared" si="1"/>
        <v>-0.12866106568464503</v>
      </c>
      <c r="I26">
        <v>0.637790534076092</v>
      </c>
      <c r="J26">
        <v>0.587851108002656</v>
      </c>
      <c r="K26">
        <f t="shared" si="2"/>
        <v>-0.04993942607343593</v>
      </c>
      <c r="M26">
        <v>0.64342318273613</v>
      </c>
      <c r="N26">
        <v>0.63177123781345</v>
      </c>
      <c r="O26">
        <f t="shared" si="3"/>
        <v>-0.011651944922679958</v>
      </c>
    </row>
    <row r="27" spans="1:15" ht="15">
      <c r="A27" s="1">
        <v>0.0100859626144594</v>
      </c>
      <c r="B27" s="1">
        <v>0.0243748023028669</v>
      </c>
      <c r="C27">
        <f t="shared" si="0"/>
        <v>0.014288839688407499</v>
      </c>
      <c r="E27" s="1">
        <v>0.084272238659737</v>
      </c>
      <c r="F27">
        <v>0.205948450688048</v>
      </c>
      <c r="G27">
        <f t="shared" si="1"/>
        <v>0.12167621202831101</v>
      </c>
      <c r="I27" s="1">
        <v>0.00838841374623249</v>
      </c>
      <c r="J27" s="1">
        <v>0.0177567810402142</v>
      </c>
      <c r="K27">
        <f t="shared" si="2"/>
        <v>0.00936836729398171</v>
      </c>
      <c r="M27" s="1">
        <v>0.00698195316531281</v>
      </c>
      <c r="N27" s="1">
        <v>0.00855898461361461</v>
      </c>
      <c r="O27">
        <f t="shared" si="3"/>
        <v>0.001577031448301799</v>
      </c>
    </row>
    <row r="28" spans="1:15" ht="15">
      <c r="A28">
        <v>0.124396930150598</v>
      </c>
      <c r="B28">
        <v>0.102194924167008</v>
      </c>
      <c r="C28">
        <f t="shared" si="0"/>
        <v>-0.022202005983589998</v>
      </c>
      <c r="E28">
        <v>0.100868106485762</v>
      </c>
      <c r="F28" s="1">
        <v>0.0632558573300879</v>
      </c>
      <c r="G28">
        <f t="shared" si="1"/>
        <v>-0.0376122491556741</v>
      </c>
      <c r="I28" s="1">
        <v>0.0941043697650675</v>
      </c>
      <c r="J28" s="1">
        <v>0.0680541022809606</v>
      </c>
      <c r="K28">
        <f t="shared" si="2"/>
        <v>-0.02605026748410691</v>
      </c>
      <c r="M28" s="1">
        <v>0.0723996896083976</v>
      </c>
      <c r="N28" s="1">
        <v>0.0582091024981753</v>
      </c>
      <c r="O28">
        <f t="shared" si="3"/>
        <v>-0.014190587110222301</v>
      </c>
    </row>
    <row r="29" spans="1:15" ht="15">
      <c r="A29">
        <v>0.18669571416275</v>
      </c>
      <c r="B29">
        <v>0.189285025554463</v>
      </c>
      <c r="C29">
        <f t="shared" si="0"/>
        <v>0.002589311391713006</v>
      </c>
      <c r="E29">
        <v>0.180913764398574</v>
      </c>
      <c r="F29">
        <v>0.180020228917736</v>
      </c>
      <c r="G29">
        <f t="shared" si="1"/>
        <v>-0.0008935354808380092</v>
      </c>
      <c r="I29">
        <v>0.187018324643797</v>
      </c>
      <c r="J29">
        <v>0.195285337738396</v>
      </c>
      <c r="K29">
        <f t="shared" si="2"/>
        <v>0.008267013094598985</v>
      </c>
      <c r="M29">
        <v>0.216215077309843</v>
      </c>
      <c r="N29">
        <v>0.228704777402225</v>
      </c>
      <c r="O29">
        <f t="shared" si="3"/>
        <v>0.012489700092382011</v>
      </c>
    </row>
    <row r="30" spans="1:15" ht="15">
      <c r="A30">
        <v>0.101733172511527</v>
      </c>
      <c r="B30">
        <v>0.111268580573876</v>
      </c>
      <c r="C30">
        <f t="shared" si="0"/>
        <v>0.009535408062348996</v>
      </c>
      <c r="E30" s="1">
        <v>0.0929267554220413</v>
      </c>
      <c r="F30" s="1">
        <v>0.0997888343283598</v>
      </c>
      <c r="G30">
        <f t="shared" si="1"/>
        <v>0.0068620789063185</v>
      </c>
      <c r="I30" s="1">
        <v>0.0887354997523863</v>
      </c>
      <c r="J30" s="1">
        <v>0.0903853223697524</v>
      </c>
      <c r="K30">
        <f t="shared" si="2"/>
        <v>0.001649822617366098</v>
      </c>
      <c r="M30" s="1">
        <v>0.0762534438165611</v>
      </c>
      <c r="N30" s="1">
        <v>0.0731934268637344</v>
      </c>
      <c r="O30">
        <f t="shared" si="3"/>
        <v>-0.003060016952826705</v>
      </c>
    </row>
    <row r="31" spans="1:15" ht="15">
      <c r="A31" s="1">
        <v>0.00525449084827414</v>
      </c>
      <c r="B31" s="1">
        <v>0.00548180451657264</v>
      </c>
      <c r="C31">
        <f t="shared" si="0"/>
        <v>0.00022731366829850056</v>
      </c>
      <c r="E31" s="1">
        <v>0.00456934579819205</v>
      </c>
      <c r="F31" s="1">
        <v>0.00380760255893692</v>
      </c>
      <c r="G31">
        <f t="shared" si="1"/>
        <v>-0.0007617432392551297</v>
      </c>
      <c r="I31" s="1">
        <v>0.00498428589557963</v>
      </c>
      <c r="J31" s="1">
        <v>0.00468264271016312</v>
      </c>
      <c r="K31">
        <f t="shared" si="2"/>
        <v>-0.00030164318541651015</v>
      </c>
      <c r="M31" s="1">
        <v>0.00403465174713688</v>
      </c>
      <c r="N31" s="1">
        <v>0.00378641221547412</v>
      </c>
      <c r="O31">
        <f t="shared" si="3"/>
        <v>-0.0002482395316627602</v>
      </c>
    </row>
    <row r="32" spans="1:15" ht="15">
      <c r="A32" s="1">
        <v>0.0147665013002768</v>
      </c>
      <c r="B32" s="1">
        <v>0.0309845163716524</v>
      </c>
      <c r="C32">
        <f t="shared" si="0"/>
        <v>0.016218015071375602</v>
      </c>
      <c r="E32" s="1">
        <v>0.0129194645916438</v>
      </c>
      <c r="F32" s="1">
        <v>0.0273918889604678</v>
      </c>
      <c r="G32">
        <f t="shared" si="1"/>
        <v>0.014472424368823998</v>
      </c>
      <c r="I32" s="1">
        <v>0.0467824617121645</v>
      </c>
      <c r="J32" s="1">
        <v>0.0898233453047485</v>
      </c>
      <c r="K32">
        <f t="shared" si="2"/>
        <v>0.043040883592584005</v>
      </c>
      <c r="M32" s="1">
        <v>0.0316375200602869</v>
      </c>
      <c r="N32" s="1">
        <v>0.0375214893425774</v>
      </c>
      <c r="O32">
        <f t="shared" si="3"/>
        <v>0.005883969282290499</v>
      </c>
    </row>
    <row r="33" spans="1:15" ht="15">
      <c r="A33">
        <v>0.554650047371435</v>
      </c>
      <c r="B33">
        <v>0.531672317094696</v>
      </c>
      <c r="C33">
        <f t="shared" si="0"/>
        <v>-0.022977730276738995</v>
      </c>
      <c r="E33">
        <v>0.507348215768968</v>
      </c>
      <c r="F33">
        <v>0.396085219165818</v>
      </c>
      <c r="G33">
        <f t="shared" si="1"/>
        <v>-0.11126299660315003</v>
      </c>
      <c r="I33">
        <v>0.568487504752005</v>
      </c>
      <c r="J33">
        <v>0.531783395477754</v>
      </c>
      <c r="K33">
        <f t="shared" si="2"/>
        <v>-0.03670410927425105</v>
      </c>
      <c r="M33">
        <v>0.591533557818186</v>
      </c>
      <c r="N33">
        <v>0.589114673303836</v>
      </c>
      <c r="O33">
        <f t="shared" si="3"/>
        <v>-0.002418884514349906</v>
      </c>
    </row>
    <row r="34" spans="1:15" ht="15">
      <c r="A34" s="1">
        <v>0.0125031436551235</v>
      </c>
      <c r="B34" s="1">
        <v>0.0291128317216967</v>
      </c>
      <c r="C34">
        <f t="shared" si="0"/>
        <v>0.016609688066573203</v>
      </c>
      <c r="E34">
        <v>0.100454347534807</v>
      </c>
      <c r="F34">
        <v>0.229650368738569</v>
      </c>
      <c r="G34">
        <f t="shared" si="1"/>
        <v>0.129196021203762</v>
      </c>
      <c r="I34" s="1">
        <v>0.00988755347899934</v>
      </c>
      <c r="J34" s="1">
        <v>0.0199858541182237</v>
      </c>
      <c r="K34">
        <f t="shared" si="2"/>
        <v>0.010098300639224358</v>
      </c>
      <c r="M34" s="1">
        <v>0.00792605963958775</v>
      </c>
      <c r="N34" s="1">
        <v>0.00947011837397687</v>
      </c>
      <c r="O34">
        <f t="shared" si="3"/>
        <v>0.0015440587343891199</v>
      </c>
    </row>
    <row r="35" spans="1:15" ht="15">
      <c r="A35">
        <v>171667.413824216</v>
      </c>
      <c r="B35">
        <v>185512.427320564</v>
      </c>
      <c r="C35">
        <f t="shared" si="0"/>
        <v>13845.013496347994</v>
      </c>
      <c r="E35">
        <v>169946.605038084</v>
      </c>
      <c r="F35">
        <v>190974.370992848</v>
      </c>
      <c r="G35">
        <f t="shared" si="1"/>
        <v>21027.765954764007</v>
      </c>
      <c r="I35">
        <v>173343.017557014</v>
      </c>
      <c r="J35">
        <v>192605.869019085</v>
      </c>
      <c r="K35">
        <f t="shared" si="2"/>
        <v>19262.851462070976</v>
      </c>
      <c r="M35">
        <v>176789.476845179</v>
      </c>
      <c r="N35">
        <v>188561.867083903</v>
      </c>
      <c r="O35">
        <f t="shared" si="3"/>
        <v>11772.390238724009</v>
      </c>
    </row>
    <row r="36" spans="1:15" ht="15">
      <c r="A36">
        <v>43112.3275419912</v>
      </c>
      <c r="B36">
        <v>58663.6206348849</v>
      </c>
      <c r="C36">
        <f t="shared" si="0"/>
        <v>15551.293092893698</v>
      </c>
      <c r="E36">
        <v>54479.2456865631</v>
      </c>
      <c r="F36">
        <v>103947.872064624</v>
      </c>
      <c r="G36">
        <f t="shared" si="1"/>
        <v>49468.62637806089</v>
      </c>
      <c r="I36">
        <v>60118.9277900235</v>
      </c>
      <c r="J36">
        <v>96367.7206739539</v>
      </c>
      <c r="K36">
        <f t="shared" si="2"/>
        <v>36248.79288393039</v>
      </c>
      <c r="M36">
        <v>77487.1003324745</v>
      </c>
      <c r="N36">
        <v>103851.718560477</v>
      </c>
      <c r="O36">
        <f t="shared" si="3"/>
        <v>26364.61822800251</v>
      </c>
    </row>
    <row r="37" spans="1:15" ht="15">
      <c r="A37" s="1">
        <v>0.00563144246888553</v>
      </c>
      <c r="B37" s="1">
        <v>0.00573298666124275</v>
      </c>
      <c r="C37">
        <f t="shared" si="0"/>
        <v>0.00010154419235721985</v>
      </c>
      <c r="E37" s="1">
        <v>0.00580981930900928</v>
      </c>
      <c r="F37" s="1">
        <v>0.00620089040292978</v>
      </c>
      <c r="G37">
        <f t="shared" si="1"/>
        <v>0.0003910710939205005</v>
      </c>
      <c r="I37" s="1">
        <v>0.00563465016212471</v>
      </c>
      <c r="J37" s="1">
        <v>0.00580704323279687</v>
      </c>
      <c r="K37">
        <f t="shared" si="2"/>
        <v>0.00017239307067215982</v>
      </c>
      <c r="M37" s="1">
        <v>0.00553524227005224</v>
      </c>
      <c r="N37" s="1">
        <v>0.00552428433429301</v>
      </c>
      <c r="O37">
        <f t="shared" si="3"/>
        <v>-1.0957935759230326E-05</v>
      </c>
    </row>
    <row r="38" spans="1:15" ht="15">
      <c r="A38">
        <v>0.214794385747851</v>
      </c>
      <c r="B38">
        <v>0.212196817153489</v>
      </c>
      <c r="C38">
        <f t="shared" si="0"/>
        <v>-0.0025975685943619986</v>
      </c>
      <c r="E38">
        <v>0.202020522566501</v>
      </c>
      <c r="F38">
        <v>0.192308106881781</v>
      </c>
      <c r="G38">
        <f t="shared" si="1"/>
        <v>-0.009712415684720005</v>
      </c>
      <c r="I38">
        <v>0.207297425380431</v>
      </c>
      <c r="J38">
        <v>0.209994828101343</v>
      </c>
      <c r="K38">
        <f t="shared" si="2"/>
        <v>0.002697402720912012</v>
      </c>
      <c r="M38">
        <v>0.233392016000783</v>
      </c>
      <c r="N38">
        <v>0.242902106671349</v>
      </c>
      <c r="O38">
        <f t="shared" si="3"/>
        <v>0.009510090670566018</v>
      </c>
    </row>
    <row r="39" spans="1:15" ht="15">
      <c r="A39">
        <v>0.109241305831512</v>
      </c>
      <c r="B39">
        <v>0.118079224398157</v>
      </c>
      <c r="C39">
        <f t="shared" si="0"/>
        <v>0.008837918566645009</v>
      </c>
      <c r="E39" s="1">
        <v>0.0984304561832222</v>
      </c>
      <c r="F39">
        <v>0.10346052541786</v>
      </c>
      <c r="G39">
        <f t="shared" si="1"/>
        <v>0.005030069234637793</v>
      </c>
      <c r="I39" s="1">
        <v>0.0936284293648312</v>
      </c>
      <c r="J39" s="1">
        <v>0.0940029811931687</v>
      </c>
      <c r="K39">
        <f t="shared" si="2"/>
        <v>0.00037455182833749656</v>
      </c>
      <c r="M39" s="1">
        <v>0.079380183928778</v>
      </c>
      <c r="N39" s="1">
        <v>0.075587766515943</v>
      </c>
      <c r="O39">
        <f t="shared" si="3"/>
        <v>-0.0037924174128350085</v>
      </c>
    </row>
    <row r="40" spans="1:15" ht="15">
      <c r="A40" s="1">
        <v>0.000107133975133759</v>
      </c>
      <c r="B40" s="1">
        <v>0.000138113553144142</v>
      </c>
      <c r="C40">
        <f t="shared" si="0"/>
        <v>3.0979578010382995E-05</v>
      </c>
      <c r="E40" s="1">
        <v>0.00011999574616937</v>
      </c>
      <c r="F40" s="1">
        <v>0.000174268449701455</v>
      </c>
      <c r="G40">
        <f t="shared" si="1"/>
        <v>5.427270353208499E-05</v>
      </c>
      <c r="I40" s="1">
        <v>0.000131976561803902</v>
      </c>
      <c r="J40" s="1">
        <v>0.00017446946372238</v>
      </c>
      <c r="K40">
        <f t="shared" si="2"/>
        <v>4.249290191847801E-05</v>
      </c>
      <c r="M40" s="1">
        <v>0.000138432062805049</v>
      </c>
      <c r="N40" s="1">
        <v>0.000161909301654032</v>
      </c>
      <c r="O40">
        <f t="shared" si="3"/>
        <v>2.347723884898301E-05</v>
      </c>
    </row>
    <row r="41" spans="1:15" ht="15">
      <c r="A41" s="1">
        <v>0.0168857219098924</v>
      </c>
      <c r="B41" s="1">
        <v>0.0345744442809511</v>
      </c>
      <c r="C41">
        <f t="shared" si="0"/>
        <v>0.017688722371058698</v>
      </c>
      <c r="E41" s="1">
        <v>0.0143606967984747</v>
      </c>
      <c r="F41" s="1">
        <v>0.0291900047050646</v>
      </c>
      <c r="G41">
        <f t="shared" si="1"/>
        <v>0.014829307906589899</v>
      </c>
      <c r="I41" s="1">
        <v>0.0516420741209787</v>
      </c>
      <c r="J41" s="1">
        <v>0.0963375039561997</v>
      </c>
      <c r="K41">
        <f t="shared" si="2"/>
        <v>0.04469542983522099</v>
      </c>
      <c r="M41" s="1">
        <v>0.034050150596009</v>
      </c>
      <c r="N41" s="1">
        <v>0.0397636735172394</v>
      </c>
      <c r="O41">
        <f t="shared" si="3"/>
        <v>0.005713522921230403</v>
      </c>
    </row>
    <row r="42" spans="1:15" ht="15">
      <c r="A42">
        <v>0.638957868551576</v>
      </c>
      <c r="B42">
        <v>0.596646804802239</v>
      </c>
      <c r="C42">
        <f t="shared" si="0"/>
        <v>-0.04231106374933702</v>
      </c>
      <c r="E42">
        <v>0.567100974232352</v>
      </c>
      <c r="F42">
        <v>0.423361543872283</v>
      </c>
      <c r="G42">
        <f t="shared" si="1"/>
        <v>-0.14373943036006898</v>
      </c>
      <c r="I42">
        <v>0.630707254482175</v>
      </c>
      <c r="J42">
        <v>0.572193979410855</v>
      </c>
      <c r="K42">
        <f t="shared" si="2"/>
        <v>-0.05851327507131998</v>
      </c>
      <c r="M42">
        <v>0.638949089064632</v>
      </c>
      <c r="N42">
        <v>0.626003041319852</v>
      </c>
      <c r="O42">
        <f t="shared" si="3"/>
        <v>-0.012946047744780032</v>
      </c>
    </row>
    <row r="43" spans="1:15" ht="15">
      <c r="A43" s="1">
        <v>0.0143821415151317</v>
      </c>
      <c r="B43" s="1">
        <v>0.0326316091507377</v>
      </c>
      <c r="C43">
        <f t="shared" si="0"/>
        <v>0.018249467635605997</v>
      </c>
      <c r="E43">
        <v>0.112157535164259</v>
      </c>
      <c r="F43">
        <v>0.245304660270354</v>
      </c>
      <c r="G43">
        <f t="shared" si="1"/>
        <v>0.133147125106095</v>
      </c>
      <c r="I43" s="1">
        <v>0.0109581899276557</v>
      </c>
      <c r="J43" s="1">
        <v>0.0214891946419123</v>
      </c>
      <c r="K43">
        <f t="shared" si="2"/>
        <v>0.0105310047142566</v>
      </c>
      <c r="M43" s="1">
        <v>0.00855488607694021</v>
      </c>
      <c r="N43" s="1">
        <v>0.0100572183396685</v>
      </c>
      <c r="O43">
        <f t="shared" si="3"/>
        <v>0.001502332262728289</v>
      </c>
    </row>
    <row r="44" spans="1:15" ht="15">
      <c r="A44">
        <v>6583.40658631543</v>
      </c>
      <c r="B44">
        <v>7201.09032931081</v>
      </c>
      <c r="C44">
        <f t="shared" si="0"/>
        <v>617.6837429953803</v>
      </c>
      <c r="E44">
        <v>6444.66947230256</v>
      </c>
      <c r="F44">
        <v>7188.23033645062</v>
      </c>
      <c r="G44">
        <f t="shared" si="1"/>
        <v>743.5608641480594</v>
      </c>
      <c r="I44">
        <v>6608.15960940533</v>
      </c>
      <c r="J44">
        <v>7352.73627935953</v>
      </c>
      <c r="K44">
        <f t="shared" si="2"/>
        <v>744.5766699542</v>
      </c>
      <c r="M44">
        <v>6236.51036300372</v>
      </c>
      <c r="N44">
        <v>6528.34479070745</v>
      </c>
      <c r="O44">
        <f t="shared" si="3"/>
        <v>291.8344277037295</v>
      </c>
    </row>
    <row r="45" spans="1:15" ht="15">
      <c r="A45">
        <v>0.902148773134364</v>
      </c>
      <c r="B45">
        <v>0.888021271117684</v>
      </c>
      <c r="C45">
        <f t="shared" si="0"/>
        <v>-0.014127502016680005</v>
      </c>
      <c r="E45">
        <v>0.904432013665617</v>
      </c>
      <c r="F45">
        <v>0.888318790096939</v>
      </c>
      <c r="G45">
        <f t="shared" si="1"/>
        <v>-0.016113223568677948</v>
      </c>
      <c r="I45">
        <v>0.898973652408133</v>
      </c>
      <c r="J45">
        <v>0.883887415379331</v>
      </c>
      <c r="K45">
        <f t="shared" si="2"/>
        <v>-0.015086237028801963</v>
      </c>
      <c r="M45">
        <v>0.903173926803189</v>
      </c>
      <c r="N45">
        <v>0.896309583366389</v>
      </c>
      <c r="O45">
        <f t="shared" si="3"/>
        <v>-0.00686434343679998</v>
      </c>
    </row>
    <row r="46" spans="1:15" ht="15">
      <c r="A46" s="1">
        <v>0.00268776675907977</v>
      </c>
      <c r="B46" s="1">
        <v>0.00263431170910341</v>
      </c>
      <c r="C46">
        <f t="shared" si="0"/>
        <v>-5.345504997635985E-05</v>
      </c>
      <c r="E46" s="1">
        <v>0.00249029849094299</v>
      </c>
      <c r="F46" s="1">
        <v>0.00232715193392413</v>
      </c>
      <c r="G46">
        <f t="shared" si="1"/>
        <v>-0.00016314655701886015</v>
      </c>
      <c r="I46" s="1">
        <v>0.00252553619827201</v>
      </c>
      <c r="J46" s="1">
        <v>0.00249723754065705</v>
      </c>
      <c r="K46">
        <f t="shared" si="2"/>
        <v>-2.8298657614959834E-05</v>
      </c>
      <c r="M46" s="1">
        <v>0.00279585818285553</v>
      </c>
      <c r="N46" s="1">
        <v>0.00285625211198676</v>
      </c>
      <c r="O46">
        <f t="shared" si="3"/>
        <v>6.039392913123002E-05</v>
      </c>
    </row>
    <row r="47" spans="1:15" ht="15">
      <c r="A47" s="1">
        <v>0.0525651470104197</v>
      </c>
      <c r="B47" s="1">
        <v>0.055785729045031</v>
      </c>
      <c r="C47">
        <f t="shared" si="0"/>
        <v>0.0032205820346112995</v>
      </c>
      <c r="E47" s="1">
        <v>0.0464018766455084</v>
      </c>
      <c r="F47" s="1">
        <v>0.0466930850593372</v>
      </c>
      <c r="G47">
        <f t="shared" si="1"/>
        <v>0.00029120841382879875</v>
      </c>
      <c r="I47" s="1">
        <v>0.0442211872297936</v>
      </c>
      <c r="J47" s="1">
        <v>0.0429709283614559</v>
      </c>
      <c r="K47">
        <f t="shared" si="2"/>
        <v>-0.0012502588683377044</v>
      </c>
      <c r="M47" s="1">
        <v>0.0374044704826607</v>
      </c>
      <c r="N47" s="1">
        <v>0.0351047082572502</v>
      </c>
      <c r="O47">
        <f t="shared" si="3"/>
        <v>-0.0022997622254104996</v>
      </c>
    </row>
    <row r="48" spans="1:15" ht="15">
      <c r="A48" s="1">
        <v>0.0389626528128761</v>
      </c>
      <c r="B48" s="1">
        <v>0.0490141371402399</v>
      </c>
      <c r="C48">
        <f t="shared" si="0"/>
        <v>0.010051484327363802</v>
      </c>
      <c r="E48" s="1">
        <v>0.0421813964505061</v>
      </c>
      <c r="F48" s="1">
        <v>0.0563486775492148</v>
      </c>
      <c r="G48">
        <f t="shared" si="1"/>
        <v>0.014167281098708698</v>
      </c>
      <c r="I48" s="1">
        <v>0.0491290480827586</v>
      </c>
      <c r="J48" s="1">
        <v>0.0637684528979086</v>
      </c>
      <c r="K48">
        <f t="shared" si="2"/>
        <v>0.014639404815149998</v>
      </c>
      <c r="M48" s="1">
        <v>0.0524442186402118</v>
      </c>
      <c r="N48" s="1">
        <v>0.0614443436812666</v>
      </c>
      <c r="O48">
        <f t="shared" si="3"/>
        <v>0.009000125041054796</v>
      </c>
    </row>
    <row r="49" spans="1:15" ht="15">
      <c r="A49" s="1">
        <v>0.000888498801479305</v>
      </c>
      <c r="B49" s="1">
        <v>0.00173919943395532</v>
      </c>
      <c r="C49">
        <f t="shared" si="0"/>
        <v>0.0008507006324760149</v>
      </c>
      <c r="E49" s="1">
        <v>0.00073617981268428</v>
      </c>
      <c r="F49" s="1">
        <v>0.00138961905142956</v>
      </c>
      <c r="G49">
        <f t="shared" si="1"/>
        <v>0.00065343923874528</v>
      </c>
      <c r="I49" s="1">
        <v>0.00257125847833509</v>
      </c>
      <c r="J49" s="1">
        <v>0.00444633768500175</v>
      </c>
      <c r="K49">
        <f t="shared" si="2"/>
        <v>0.0018750792066666595</v>
      </c>
      <c r="M49" s="1">
        <v>0.0016611817708962</v>
      </c>
      <c r="N49" s="1">
        <v>0.00185323232906955</v>
      </c>
      <c r="O49">
        <f t="shared" si="3"/>
        <v>0.00019205055817335002</v>
      </c>
    </row>
    <row r="50" spans="1:15" ht="15">
      <c r="A50" s="1">
        <v>0.00254888919215262</v>
      </c>
      <c r="B50" s="1">
        <v>0.00235820999251825</v>
      </c>
      <c r="C50">
        <f t="shared" si="0"/>
        <v>-0.00019067919963437025</v>
      </c>
      <c r="E50" s="1">
        <v>0.00223538992633262</v>
      </c>
      <c r="F50" s="1">
        <v>0.00164656343671558</v>
      </c>
      <c r="G50">
        <f t="shared" si="1"/>
        <v>-0.00058882648961704</v>
      </c>
      <c r="I50" s="1">
        <v>0.00243207294653573</v>
      </c>
      <c r="J50" s="1">
        <v>0.00214711902536715</v>
      </c>
      <c r="K50">
        <f t="shared" si="2"/>
        <v>-0.0002849539211685799</v>
      </c>
      <c r="M50" s="1">
        <v>0.0024072975931712</v>
      </c>
      <c r="N50" s="1">
        <v>0.0023012410832208</v>
      </c>
      <c r="O50">
        <f t="shared" si="3"/>
        <v>-0.00010605650995040026</v>
      </c>
    </row>
    <row r="51" spans="1:15" ht="15">
      <c r="A51" s="1">
        <v>0.000198272289627436</v>
      </c>
      <c r="B51" s="1">
        <v>0.000447141561466257</v>
      </c>
      <c r="C51">
        <f t="shared" si="0"/>
        <v>0.000248869271838821</v>
      </c>
      <c r="E51" s="1">
        <v>0.00152284500840869</v>
      </c>
      <c r="F51" s="1">
        <v>0.00327611287243893</v>
      </c>
      <c r="G51">
        <f t="shared" si="1"/>
        <v>0.00175326786403024</v>
      </c>
      <c r="I51" s="1">
        <v>0.000147244656172652</v>
      </c>
      <c r="J51" s="1">
        <v>0.000282509110278842</v>
      </c>
      <c r="K51">
        <f t="shared" si="2"/>
        <v>0.00013526445410619</v>
      </c>
      <c r="M51" s="1">
        <v>0.000113046527015253</v>
      </c>
      <c r="N51" s="1">
        <v>0.000130639170817141</v>
      </c>
      <c r="O51">
        <f t="shared" si="3"/>
        <v>1.7592643801887998E-05</v>
      </c>
    </row>
    <row r="52" spans="1:15" ht="15">
      <c r="A52">
        <v>49695.7341283066</v>
      </c>
      <c r="B52">
        <v>65864.7109641958</v>
      </c>
      <c r="C52">
        <f t="shared" si="0"/>
        <v>16168.976835889196</v>
      </c>
      <c r="E52">
        <v>60923.9151588656</v>
      </c>
      <c r="F52">
        <v>111136.102401075</v>
      </c>
      <c r="G52">
        <f t="shared" si="1"/>
        <v>50212.187242209395</v>
      </c>
      <c r="I52">
        <v>66727.0873994289</v>
      </c>
      <c r="J52">
        <v>103720.456953313</v>
      </c>
      <c r="K52">
        <f t="shared" si="2"/>
        <v>36993.3695538841</v>
      </c>
      <c r="M52">
        <v>83723.6106954783</v>
      </c>
      <c r="N52">
        <v>110380.063351185</v>
      </c>
      <c r="O52">
        <f t="shared" si="3"/>
        <v>26656.4526557067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9">
      <selection activeCell="A37" sqref="A37"/>
    </sheetView>
  </sheetViews>
  <sheetFormatPr defaultColWidth="9.140625" defaultRowHeight="15"/>
  <cols>
    <col min="1" max="1" width="53.8515625" style="0" bestFit="1" customWidth="1"/>
    <col min="2" max="2" width="18.8515625" style="0" bestFit="1" customWidth="1"/>
    <col min="3" max="4" width="14.8515625" style="0" bestFit="1" customWidth="1"/>
    <col min="5" max="6" width="15.8515625" style="0" bestFit="1" customWidth="1"/>
  </cols>
  <sheetData>
    <row r="1" spans="1:15" ht="15">
      <c r="A1" t="s">
        <v>0</v>
      </c>
      <c r="B1" s="2" t="s">
        <v>1</v>
      </c>
      <c r="E1" s="8" t="s">
        <v>53</v>
      </c>
      <c r="F1" s="8"/>
      <c r="G1" t="s">
        <v>54</v>
      </c>
      <c r="H1" t="s">
        <v>55</v>
      </c>
      <c r="I1" t="s">
        <v>56</v>
      </c>
      <c r="J1" s="7" t="s">
        <v>57</v>
      </c>
      <c r="K1" s="7"/>
      <c r="L1" s="7" t="s">
        <v>58</v>
      </c>
      <c r="M1" s="7"/>
      <c r="N1" s="7" t="s">
        <v>59</v>
      </c>
      <c r="O1" s="7"/>
    </row>
    <row r="2" spans="1:8" ht="15">
      <c r="A2" t="s">
        <v>2</v>
      </c>
      <c r="B2">
        <v>22355.2861344124</v>
      </c>
      <c r="C2">
        <v>22492.0557626254</v>
      </c>
      <c r="D2">
        <v>22355.2861344126</v>
      </c>
      <c r="E2">
        <f>(C2-B2)/38.49</f>
        <v>3.5533808317225732</v>
      </c>
      <c r="F2">
        <f>(D2-B2)/0.0047</f>
        <v>4.257209242341366E-08</v>
      </c>
      <c r="H2">
        <f>0.01*B2</f>
        <v>223.552861344124</v>
      </c>
    </row>
    <row r="3" spans="1:8" ht="15">
      <c r="A3" t="s">
        <v>3</v>
      </c>
      <c r="B3">
        <v>3825.43121078378</v>
      </c>
      <c r="C3">
        <v>3777.37227994448</v>
      </c>
      <c r="D3">
        <v>3989.97227145417</v>
      </c>
      <c r="E3">
        <f aca="true" t="shared" si="0" ref="E3:E52">(C3-B3)/38.49</f>
        <v>-1.2486082317303207</v>
      </c>
      <c r="F3">
        <f aca="true" t="shared" si="1" ref="F3:F52">(D3-B3)/0.0047</f>
        <v>35008.736312848916</v>
      </c>
      <c r="H3">
        <f>0.01*B3</f>
        <v>38.2543121078378</v>
      </c>
    </row>
    <row r="4" spans="1:8" ht="15">
      <c r="A4" t="s">
        <v>4</v>
      </c>
      <c r="B4">
        <v>22272.637409064</v>
      </c>
      <c r="C4">
        <v>22272.6374090643</v>
      </c>
      <c r="D4">
        <v>22272.6374090643</v>
      </c>
      <c r="E4">
        <f t="shared" si="0"/>
        <v>7.844953000483558E-12</v>
      </c>
      <c r="F4">
        <f t="shared" si="1"/>
        <v>6.424515765715152E-08</v>
      </c>
      <c r="H4">
        <f>0.05*B4</f>
        <v>1113.6318704532</v>
      </c>
    </row>
    <row r="5" spans="1:8" ht="15">
      <c r="A5" t="s">
        <v>5</v>
      </c>
      <c r="B5">
        <v>0.293956445638376</v>
      </c>
      <c r="C5">
        <v>0.293956445638361</v>
      </c>
      <c r="D5">
        <v>0.293956445638361</v>
      </c>
      <c r="E5">
        <f t="shared" si="0"/>
        <v>-3.8940012555052256E-16</v>
      </c>
      <c r="F5">
        <f t="shared" si="1"/>
        <v>-3.1889384749871515E-12</v>
      </c>
      <c r="H5">
        <v>0.0001</v>
      </c>
    </row>
    <row r="6" spans="1:8" ht="15">
      <c r="A6" t="s">
        <v>6</v>
      </c>
      <c r="B6" s="1">
        <v>0.0406139015431729</v>
      </c>
      <c r="C6" s="1">
        <v>0.0406139015431831</v>
      </c>
      <c r="D6" s="1">
        <v>0.0406139015431831</v>
      </c>
      <c r="E6">
        <f t="shared" si="0"/>
        <v>2.648281409415359E-16</v>
      </c>
      <c r="F6">
        <f t="shared" si="1"/>
        <v>2.1687734350722805E-12</v>
      </c>
      <c r="H6">
        <v>0.0001</v>
      </c>
    </row>
    <row r="7" spans="1:8" ht="15">
      <c r="A7" t="s">
        <v>7</v>
      </c>
      <c r="B7" s="1">
        <v>0.000909395544149429</v>
      </c>
      <c r="C7" s="1">
        <v>0.00090939554414943</v>
      </c>
      <c r="D7" s="1">
        <v>0.00090939554414943</v>
      </c>
      <c r="E7">
        <f t="shared" si="0"/>
        <v>2.5351570673862145E-20</v>
      </c>
      <c r="F7">
        <f t="shared" si="1"/>
        <v>2.0761318196530934E-16</v>
      </c>
      <c r="H7">
        <v>0.0001</v>
      </c>
    </row>
    <row r="8" spans="1:8" ht="15">
      <c r="A8" t="s">
        <v>8</v>
      </c>
      <c r="B8" s="1">
        <v>0.00816625266808221</v>
      </c>
      <c r="C8" s="1">
        <v>0.00816625266808078</v>
      </c>
      <c r="D8" s="1">
        <v>0.00816625266808078</v>
      </c>
      <c r="E8">
        <f t="shared" si="0"/>
        <v>-3.713723419602206E-17</v>
      </c>
      <c r="F8">
        <f t="shared" si="1"/>
        <v>-3.0413024344784873E-13</v>
      </c>
      <c r="H8">
        <v>0.0001</v>
      </c>
    </row>
    <row r="9" spans="1:8" ht="15">
      <c r="A9" t="s">
        <v>9</v>
      </c>
      <c r="B9">
        <v>0.654387528304984</v>
      </c>
      <c r="C9">
        <v>0.65438752830499</v>
      </c>
      <c r="D9">
        <v>0.65438752830499</v>
      </c>
      <c r="E9">
        <f t="shared" si="0"/>
        <v>1.5576005022020902E-16</v>
      </c>
      <c r="F9">
        <f t="shared" si="1"/>
        <v>1.2755753899948606E-12</v>
      </c>
      <c r="H9">
        <v>0.0001</v>
      </c>
    </row>
    <row r="10" spans="1:8" ht="15">
      <c r="A10" t="s">
        <v>10</v>
      </c>
      <c r="B10" s="1">
        <v>0.00196647630123517</v>
      </c>
      <c r="C10" s="1">
        <v>0.00196647630123514</v>
      </c>
      <c r="D10" s="1">
        <v>0.00196647630123514</v>
      </c>
      <c r="E10">
        <f t="shared" si="0"/>
        <v>-7.774481673317724E-19</v>
      </c>
      <c r="F10">
        <f t="shared" si="1"/>
        <v>-6.3668042469361534E-15</v>
      </c>
      <c r="H10">
        <v>0.0001</v>
      </c>
    </row>
    <row r="11" spans="1:8" ht="15">
      <c r="A11" t="s">
        <v>34</v>
      </c>
      <c r="B11">
        <v>56456.0417301942</v>
      </c>
      <c r="C11">
        <v>56028.1176711309</v>
      </c>
      <c r="D11">
        <v>58891.1212398569</v>
      </c>
      <c r="E11">
        <f t="shared" si="0"/>
        <v>-11.117798364855755</v>
      </c>
      <c r="F11">
        <f t="shared" si="1"/>
        <v>518102.0233324887</v>
      </c>
      <c r="H11">
        <f>0.05*B11</f>
        <v>2822.80208650971</v>
      </c>
    </row>
    <row r="12" spans="1:8" ht="15">
      <c r="A12" t="s">
        <v>35</v>
      </c>
      <c r="B12">
        <v>3924.75156413114</v>
      </c>
      <c r="C12">
        <v>3895.00283275241</v>
      </c>
      <c r="D12">
        <v>3779.0088440602</v>
      </c>
      <c r="E12">
        <f t="shared" si="0"/>
        <v>-0.772895073492598</v>
      </c>
      <c r="F12">
        <f t="shared" si="1"/>
        <v>-31009.08937679581</v>
      </c>
      <c r="H12">
        <f>0.05*B12</f>
        <v>196.23757820655703</v>
      </c>
    </row>
    <row r="13" spans="1:8" ht="15">
      <c r="A13" t="s">
        <v>11</v>
      </c>
      <c r="B13" s="1">
        <v>0.00560160690727373</v>
      </c>
      <c r="C13" s="1">
        <v>0.00558275564425829</v>
      </c>
      <c r="D13" s="1">
        <v>0.00560312922703348</v>
      </c>
      <c r="E13">
        <f t="shared" si="0"/>
        <v>-4.8977040829931E-07</v>
      </c>
      <c r="F13">
        <f t="shared" si="1"/>
        <v>0.00032389782122327435</v>
      </c>
      <c r="H13">
        <v>0.0001</v>
      </c>
    </row>
    <row r="14" spans="1:8" ht="15">
      <c r="A14" t="s">
        <v>12</v>
      </c>
      <c r="B14">
        <v>0.212365600600447</v>
      </c>
      <c r="C14">
        <v>0.211647713039875</v>
      </c>
      <c r="D14">
        <v>0.212617579602921</v>
      </c>
      <c r="E14">
        <f t="shared" si="0"/>
        <v>-1.8651274631644735E-05</v>
      </c>
      <c r="F14">
        <f t="shared" si="1"/>
        <v>0.05361255371786782</v>
      </c>
      <c r="H14">
        <v>0.0001</v>
      </c>
    </row>
    <row r="15" spans="1:8" ht="15">
      <c r="A15" t="s">
        <v>13</v>
      </c>
      <c r="B15" s="1">
        <v>0.0906829612705073</v>
      </c>
      <c r="C15" s="1">
        <v>0.0909376749164602</v>
      </c>
      <c r="D15" s="1">
        <v>0.0906315869628227</v>
      </c>
      <c r="E15">
        <f t="shared" si="0"/>
        <v>6.61765772805643E-06</v>
      </c>
      <c r="F15">
        <f t="shared" si="1"/>
        <v>-0.010930703762682303</v>
      </c>
      <c r="H15">
        <v>0.0001</v>
      </c>
    </row>
    <row r="16" spans="1:8" ht="15">
      <c r="A16" t="s">
        <v>14</v>
      </c>
      <c r="B16" s="1">
        <v>0.000127529482227746</v>
      </c>
      <c r="C16" s="1">
        <v>0.000126743994759728</v>
      </c>
      <c r="D16" s="1">
        <v>0.000130867523718302</v>
      </c>
      <c r="E16">
        <f t="shared" si="0"/>
        <v>-2.040757256476984E-08</v>
      </c>
      <c r="F16">
        <f t="shared" si="1"/>
        <v>0.0007102215937353192</v>
      </c>
      <c r="H16">
        <v>0.0001</v>
      </c>
    </row>
    <row r="17" spans="1:8" ht="15">
      <c r="A17" t="s">
        <v>15</v>
      </c>
      <c r="B17" s="1">
        <v>0.0427399565865591</v>
      </c>
      <c r="C17" s="1">
        <v>0.0430049253225498</v>
      </c>
      <c r="D17" s="1">
        <v>0.0442385211584965</v>
      </c>
      <c r="E17">
        <f t="shared" si="0"/>
        <v>6.884092907006919E-06</v>
      </c>
      <c r="F17">
        <f t="shared" si="1"/>
        <v>0.3188435259441264</v>
      </c>
      <c r="H17">
        <v>0.0001</v>
      </c>
    </row>
    <row r="18" spans="1:8" ht="15">
      <c r="A18" t="s">
        <v>16</v>
      </c>
      <c r="B18">
        <v>0.637567240123607</v>
      </c>
      <c r="C18">
        <v>0.637708553438449</v>
      </c>
      <c r="D18">
        <v>0.635456671876699</v>
      </c>
      <c r="E18">
        <f t="shared" si="0"/>
        <v>3.6714293281895967E-06</v>
      </c>
      <c r="F18">
        <f t="shared" si="1"/>
        <v>-0.4490570738102189</v>
      </c>
      <c r="H18">
        <v>0.0001</v>
      </c>
    </row>
    <row r="19" spans="1:8" ht="15">
      <c r="A19" t="s">
        <v>17</v>
      </c>
      <c r="B19" s="1">
        <v>0.0109151050293764</v>
      </c>
      <c r="C19" s="1">
        <v>0.0109916336436472</v>
      </c>
      <c r="D19" s="1">
        <v>0.0113216436483076</v>
      </c>
      <c r="E19">
        <f t="shared" si="0"/>
        <v>1.9882726492803377E-06</v>
      </c>
      <c r="F19">
        <f t="shared" si="1"/>
        <v>0.08649757849599987</v>
      </c>
      <c r="H19">
        <v>0.0001</v>
      </c>
    </row>
    <row r="20" spans="1:8" ht="15">
      <c r="A20" t="s">
        <v>18</v>
      </c>
      <c r="B20">
        <v>78986.728978091</v>
      </c>
      <c r="C20">
        <v>78556.1448258533</v>
      </c>
      <c r="D20">
        <v>81409.2185845915</v>
      </c>
      <c r="E20">
        <f t="shared" si="0"/>
        <v>-11.186909645042903</v>
      </c>
      <c r="F20">
        <f t="shared" si="1"/>
        <v>515423.32053201844</v>
      </c>
      <c r="H20">
        <f>0.05*B20</f>
        <v>3949.3364489045507</v>
      </c>
    </row>
    <row r="21" spans="1:8" ht="15">
      <c r="A21" t="s">
        <v>19</v>
      </c>
      <c r="B21" s="1">
        <v>0.0040040344461891</v>
      </c>
      <c r="C21" s="1">
        <v>0.00398084901499743</v>
      </c>
      <c r="D21" s="1">
        <v>0.00405318740324089</v>
      </c>
      <c r="E21">
        <f t="shared" si="0"/>
        <v>-6.023754531480746E-07</v>
      </c>
      <c r="F21">
        <f t="shared" si="1"/>
        <v>0.010458075968466058</v>
      </c>
      <c r="H21">
        <v>0.0001</v>
      </c>
    </row>
    <row r="22" spans="1:8" ht="15">
      <c r="A22" t="s">
        <v>20</v>
      </c>
      <c r="B22">
        <v>0.234685196434178</v>
      </c>
      <c r="C22">
        <v>0.234297407900153</v>
      </c>
      <c r="D22">
        <v>0.234225100204343</v>
      </c>
      <c r="E22">
        <f t="shared" si="0"/>
        <v>-1.0075046350351225E-05</v>
      </c>
      <c r="F22">
        <f t="shared" si="1"/>
        <v>-0.09789281485851177</v>
      </c>
      <c r="H22">
        <v>0.0001</v>
      </c>
    </row>
    <row r="23" spans="1:8" ht="15">
      <c r="A23" t="s">
        <v>21</v>
      </c>
      <c r="B23" s="1">
        <v>0.0766710009719162</v>
      </c>
      <c r="C23" s="1">
        <v>0.0767845939866543</v>
      </c>
      <c r="D23" s="1">
        <v>0.0770516690410253</v>
      </c>
      <c r="E23">
        <f t="shared" si="0"/>
        <v>2.9512344696828994E-06</v>
      </c>
      <c r="F23">
        <f t="shared" si="1"/>
        <v>0.08099320619342427</v>
      </c>
      <c r="H23">
        <v>0.0001</v>
      </c>
    </row>
    <row r="24" spans="1:8" ht="15">
      <c r="A24" t="s">
        <v>22</v>
      </c>
      <c r="B24" s="1">
        <v>0.000347551257038875</v>
      </c>
      <c r="C24" s="1">
        <v>0.000348363467415415</v>
      </c>
      <c r="D24" s="1">
        <v>0.000343459161141637</v>
      </c>
      <c r="E24">
        <f t="shared" si="0"/>
        <v>2.1101854417771343E-08</v>
      </c>
      <c r="F24">
        <f t="shared" si="1"/>
        <v>-0.0008706587015399972</v>
      </c>
      <c r="H24">
        <v>0.0001</v>
      </c>
    </row>
    <row r="25" spans="1:8" ht="15">
      <c r="A25" t="s">
        <v>23</v>
      </c>
      <c r="B25" s="1">
        <v>0.0328517189522915</v>
      </c>
      <c r="C25" s="1">
        <v>0.0329873680978953</v>
      </c>
      <c r="D25" s="1">
        <v>0.034236139931883</v>
      </c>
      <c r="E25">
        <f t="shared" si="0"/>
        <v>3.5242698260275763E-06</v>
      </c>
      <c r="F25">
        <f t="shared" si="1"/>
        <v>0.29455765523223454</v>
      </c>
      <c r="H25">
        <v>0.0001</v>
      </c>
    </row>
    <row r="26" spans="1:8" ht="15">
      <c r="A26" t="s">
        <v>24</v>
      </c>
      <c r="B26">
        <v>0.643084242101129</v>
      </c>
      <c r="C26">
        <v>0.643204396268539</v>
      </c>
      <c r="D26">
        <v>0.641362417937955</v>
      </c>
      <c r="E26">
        <f t="shared" si="0"/>
        <v>3.121698295919933E-06</v>
      </c>
      <c r="F26">
        <f t="shared" si="1"/>
        <v>-0.3663455666327687</v>
      </c>
      <c r="H26">
        <v>0.0001</v>
      </c>
    </row>
    <row r="27" spans="1:8" ht="15">
      <c r="A27" t="s">
        <v>25</v>
      </c>
      <c r="B27" s="1">
        <v>0.00835625583725689</v>
      </c>
      <c r="C27" s="1">
        <v>0.00839702126434468</v>
      </c>
      <c r="D27" s="1">
        <v>0.00872802632041057</v>
      </c>
      <c r="E27">
        <f t="shared" si="0"/>
        <v>1.0591173574380455E-06</v>
      </c>
      <c r="F27">
        <f t="shared" si="1"/>
        <v>0.07910010279865509</v>
      </c>
      <c r="H27">
        <v>0.0001</v>
      </c>
    </row>
    <row r="28" spans="1:8" ht="15">
      <c r="A28" t="s">
        <v>26</v>
      </c>
      <c r="B28" s="1">
        <v>0.0941678407276862</v>
      </c>
      <c r="C28" s="1">
        <v>0.0948688150321065</v>
      </c>
      <c r="D28" s="1">
        <v>0.0917572008817378</v>
      </c>
      <c r="E28">
        <f t="shared" si="0"/>
        <v>1.8211855142122308E-05</v>
      </c>
      <c r="F28">
        <f t="shared" si="1"/>
        <v>-0.5129020948826384</v>
      </c>
      <c r="H28">
        <v>0.0001</v>
      </c>
    </row>
    <row r="29" spans="1:8" ht="15">
      <c r="A29" t="s">
        <v>27</v>
      </c>
      <c r="B29">
        <v>0.191638910345406</v>
      </c>
      <c r="C29">
        <v>0.190819805539092</v>
      </c>
      <c r="D29">
        <v>0.192404493269665</v>
      </c>
      <c r="E29">
        <f t="shared" si="0"/>
        <v>-2.1280977041153616E-05</v>
      </c>
      <c r="F29">
        <f t="shared" si="1"/>
        <v>0.1628899838848914</v>
      </c>
      <c r="H29">
        <v>0.0001</v>
      </c>
    </row>
    <row r="30" spans="1:8" ht="15">
      <c r="A30" t="s">
        <v>28</v>
      </c>
      <c r="B30" s="1">
        <v>0.0859698522966555</v>
      </c>
      <c r="C30" s="1">
        <v>0.0861927021871912</v>
      </c>
      <c r="D30" s="1">
        <v>0.0860348985174225</v>
      </c>
      <c r="E30">
        <f t="shared" si="0"/>
        <v>5.7898126925356695E-06</v>
      </c>
      <c r="F30">
        <f t="shared" si="1"/>
        <v>0.01383962143978746</v>
      </c>
      <c r="H30">
        <v>0.0001</v>
      </c>
    </row>
    <row r="31" spans="1:8" ht="15">
      <c r="A31" t="s">
        <v>29</v>
      </c>
      <c r="B31" s="1">
        <v>0.00482693452695603</v>
      </c>
      <c r="C31" s="1">
        <v>0.00485042195195434</v>
      </c>
      <c r="D31" s="1">
        <v>0.00482679142197351</v>
      </c>
      <c r="E31">
        <f t="shared" si="0"/>
        <v>6.102214860563775E-07</v>
      </c>
      <c r="F31">
        <f t="shared" si="1"/>
        <v>-3.044786862114835E-05</v>
      </c>
      <c r="H31">
        <v>0.0001</v>
      </c>
    </row>
    <row r="32" spans="1:8" ht="15">
      <c r="A32" t="s">
        <v>30</v>
      </c>
      <c r="B32" s="1">
        <v>0.0387287275101363</v>
      </c>
      <c r="C32" s="1">
        <v>0.0389363139686265</v>
      </c>
      <c r="D32" s="1">
        <v>0.0401931439804171</v>
      </c>
      <c r="E32">
        <f t="shared" si="0"/>
        <v>5.393256910631329E-06</v>
      </c>
      <c r="F32">
        <f t="shared" si="1"/>
        <v>0.31157797240017093</v>
      </c>
      <c r="H32">
        <v>0.0001</v>
      </c>
    </row>
    <row r="33" spans="1:8" ht="15">
      <c r="A33" t="s">
        <v>31</v>
      </c>
      <c r="B33">
        <v>0.574816586292637</v>
      </c>
      <c r="C33">
        <v>0.574420600247091</v>
      </c>
      <c r="D33">
        <v>0.574536790519632</v>
      </c>
      <c r="E33">
        <f t="shared" si="0"/>
        <v>-1.0288024046402343E-05</v>
      </c>
      <c r="F33">
        <f t="shared" si="1"/>
        <v>-0.059531015532971264</v>
      </c>
      <c r="H33">
        <v>0.0001</v>
      </c>
    </row>
    <row r="34" spans="1:8" ht="15">
      <c r="A34" t="s">
        <v>32</v>
      </c>
      <c r="B34" s="1">
        <v>0.00985114830052247</v>
      </c>
      <c r="C34" s="1">
        <v>0.00991134107393727</v>
      </c>
      <c r="D34" s="1">
        <v>0.0102466814091514</v>
      </c>
      <c r="E34">
        <f t="shared" si="0"/>
        <v>1.5638548561912131E-06</v>
      </c>
      <c r="F34">
        <f t="shared" si="1"/>
        <v>0.08415598055934691</v>
      </c>
      <c r="H34">
        <v>0.0001</v>
      </c>
    </row>
    <row r="35" spans="1:8" ht="15">
      <c r="A35" t="s">
        <v>69</v>
      </c>
      <c r="B35">
        <v>174235.188474087</v>
      </c>
      <c r="C35">
        <v>174432.461880353</v>
      </c>
      <c r="D35">
        <v>175550.921309466</v>
      </c>
      <c r="E35">
        <f t="shared" si="0"/>
        <v>5.125315829202441</v>
      </c>
      <c r="F35">
        <f t="shared" si="1"/>
        <v>279943.15646362165</v>
      </c>
      <c r="H35">
        <f>0.01*B35</f>
        <v>1742.35188474087</v>
      </c>
    </row>
    <row r="36" spans="1:8" ht="15">
      <c r="A36" t="s">
        <v>36</v>
      </c>
      <c r="B36">
        <v>60380.7932943253</v>
      </c>
      <c r="C36">
        <v>59923.1205038833</v>
      </c>
      <c r="D36">
        <v>62670.1300839171</v>
      </c>
      <c r="E36">
        <f t="shared" si="0"/>
        <v>-11.890693438347727</v>
      </c>
      <c r="F36">
        <f t="shared" si="1"/>
        <v>487092.9339557017</v>
      </c>
      <c r="H36">
        <f>0.05*B36</f>
        <v>3019.039664716265</v>
      </c>
    </row>
    <row r="37" spans="1:8" ht="15">
      <c r="A37" t="s">
        <v>37</v>
      </c>
      <c r="B37" s="1">
        <v>0.00560160690727373</v>
      </c>
      <c r="C37" s="1">
        <v>0.00558275564425829</v>
      </c>
      <c r="D37" s="1">
        <v>0.00560312922703348</v>
      </c>
      <c r="E37">
        <f t="shared" si="0"/>
        <v>-4.8977040829931E-07</v>
      </c>
      <c r="F37">
        <f t="shared" si="1"/>
        <v>0.00032389782122327435</v>
      </c>
      <c r="H37">
        <v>0.0001</v>
      </c>
    </row>
    <row r="38" spans="1:8" ht="15">
      <c r="A38" t="s">
        <v>38</v>
      </c>
      <c r="B38">
        <v>0.212365600600447</v>
      </c>
      <c r="C38">
        <v>0.211647713039875</v>
      </c>
      <c r="D38">
        <v>0.212617579602921</v>
      </c>
      <c r="E38">
        <f t="shared" si="0"/>
        <v>-1.8651274631644735E-05</v>
      </c>
      <c r="F38">
        <f t="shared" si="1"/>
        <v>0.05361255371786782</v>
      </c>
      <c r="H38">
        <v>0.0001</v>
      </c>
    </row>
    <row r="39" spans="1:8" ht="15">
      <c r="A39" t="s">
        <v>39</v>
      </c>
      <c r="B39" s="1">
        <v>0.0906829612705073</v>
      </c>
      <c r="C39" s="1">
        <v>0.0909376749164602</v>
      </c>
      <c r="D39" s="1">
        <v>0.0906315869628227</v>
      </c>
      <c r="E39">
        <f t="shared" si="0"/>
        <v>6.61765772805643E-06</v>
      </c>
      <c r="F39">
        <f t="shared" si="1"/>
        <v>-0.010930703762682303</v>
      </c>
      <c r="H39">
        <v>0.0001</v>
      </c>
    </row>
    <row r="40" spans="1:8" ht="15">
      <c r="A40" t="s">
        <v>40</v>
      </c>
      <c r="B40" s="1">
        <v>0.000127529482227746</v>
      </c>
      <c r="C40" s="1">
        <v>0.000126743994759728</v>
      </c>
      <c r="D40" s="1">
        <v>0.000130867523718302</v>
      </c>
      <c r="E40">
        <f t="shared" si="0"/>
        <v>-2.040757256476984E-08</v>
      </c>
      <c r="F40">
        <f t="shared" si="1"/>
        <v>0.0007102215937353192</v>
      </c>
      <c r="H40">
        <v>0.0001</v>
      </c>
    </row>
    <row r="41" spans="1:8" ht="15">
      <c r="A41" t="s">
        <v>41</v>
      </c>
      <c r="B41" s="1">
        <v>0.0427399565865591</v>
      </c>
      <c r="C41" s="1">
        <v>0.0430049253225498</v>
      </c>
      <c r="D41" s="1">
        <v>0.0442385211584965</v>
      </c>
      <c r="E41">
        <f t="shared" si="0"/>
        <v>6.884092907006919E-06</v>
      </c>
      <c r="F41">
        <f t="shared" si="1"/>
        <v>0.3188435259441264</v>
      </c>
      <c r="H41">
        <v>0.0001</v>
      </c>
    </row>
    <row r="42" spans="1:8" ht="15">
      <c r="A42" t="s">
        <v>42</v>
      </c>
      <c r="B42">
        <v>0.637567240123607</v>
      </c>
      <c r="C42">
        <v>0.637708553438449</v>
      </c>
      <c r="D42">
        <v>0.635456671876699</v>
      </c>
      <c r="E42">
        <f t="shared" si="0"/>
        <v>3.6714293281895967E-06</v>
      </c>
      <c r="F42">
        <f t="shared" si="1"/>
        <v>-0.4490570738102189</v>
      </c>
      <c r="H42">
        <v>0.0001</v>
      </c>
    </row>
    <row r="43" spans="1:8" ht="15">
      <c r="A43" t="s">
        <v>43</v>
      </c>
      <c r="B43" s="1">
        <v>0.0109151050293764</v>
      </c>
      <c r="C43" s="1">
        <v>0.0109916336436472</v>
      </c>
      <c r="D43" s="1">
        <v>0.0113216436483076</v>
      </c>
      <c r="E43">
        <f t="shared" si="0"/>
        <v>1.9882726492803377E-06</v>
      </c>
      <c r="F43">
        <f t="shared" si="1"/>
        <v>0.08649757849599987</v>
      </c>
      <c r="H43">
        <v>0.0001</v>
      </c>
    </row>
    <row r="44" spans="1:8" ht="15">
      <c r="A44" t="s">
        <v>44</v>
      </c>
      <c r="B44">
        <v>6619.85423972878</v>
      </c>
      <c r="C44">
        <v>6630.70037936793</v>
      </c>
      <c r="D44">
        <v>6673.4724112069</v>
      </c>
      <c r="E44">
        <f t="shared" si="0"/>
        <v>0.2817911052000374</v>
      </c>
      <c r="F44">
        <f t="shared" si="1"/>
        <v>11408.12159108928</v>
      </c>
      <c r="H44">
        <f>0.05*B44</f>
        <v>330.992711986439</v>
      </c>
    </row>
    <row r="45" spans="1:8" ht="15">
      <c r="A45" t="s">
        <v>45</v>
      </c>
      <c r="B45">
        <v>0.901995213281181</v>
      </c>
      <c r="C45">
        <v>0.901766878570445</v>
      </c>
      <c r="D45">
        <v>0.900824286975072</v>
      </c>
      <c r="E45">
        <f t="shared" si="0"/>
        <v>-5.93231256783638E-06</v>
      </c>
      <c r="F45">
        <f t="shared" si="1"/>
        <v>-0.24913325661894542</v>
      </c>
      <c r="H45">
        <v>0.0001</v>
      </c>
    </row>
    <row r="46" spans="1:8" ht="15">
      <c r="A46" t="s">
        <v>46</v>
      </c>
      <c r="B46" s="1">
        <v>0.00258731575675256</v>
      </c>
      <c r="C46" s="1">
        <v>0.00259335288612077</v>
      </c>
      <c r="D46" s="1">
        <v>0.00258476047578682</v>
      </c>
      <c r="E46">
        <f t="shared" si="0"/>
        <v>1.5684929509508158E-07</v>
      </c>
      <c r="F46">
        <f t="shared" si="1"/>
        <v>-0.0005436768012213323</v>
      </c>
      <c r="H46">
        <v>0.0001</v>
      </c>
    </row>
    <row r="47" spans="1:8" ht="15">
      <c r="A47" t="s">
        <v>47</v>
      </c>
      <c r="B47" s="1">
        <v>0.0429808002090921</v>
      </c>
      <c r="C47" s="1">
        <v>0.0433113236938486</v>
      </c>
      <c r="D47" s="1">
        <v>0.0428677068250295</v>
      </c>
      <c r="E47">
        <f t="shared" si="0"/>
        <v>8.587256034203818E-06</v>
      </c>
      <c r="F47">
        <f t="shared" si="1"/>
        <v>-0.024062422140977837</v>
      </c>
      <c r="H47">
        <v>0.0001</v>
      </c>
    </row>
    <row r="48" spans="1:8" ht="15">
      <c r="A48" t="s">
        <v>48</v>
      </c>
      <c r="B48" s="1">
        <v>0.00267407911021034</v>
      </c>
      <c r="C48" s="1">
        <v>0.00266608571370862</v>
      </c>
      <c r="D48" s="1">
        <v>0.0489258965705337</v>
      </c>
      <c r="E48">
        <f t="shared" si="0"/>
        <v>-2.0767462981866255E-07</v>
      </c>
      <c r="F48">
        <f t="shared" si="1"/>
        <v>9.840812225600715</v>
      </c>
      <c r="H48">
        <v>0.0001</v>
      </c>
    </row>
    <row r="49" spans="1:8" ht="15">
      <c r="A49" t="s">
        <v>49</v>
      </c>
      <c r="B49" s="1">
        <v>0.00214163889025197</v>
      </c>
      <c r="C49" s="1">
        <v>0.00216736431087487</v>
      </c>
      <c r="D49" s="1">
        <v>0.00220327927924551</v>
      </c>
      <c r="E49">
        <f t="shared" si="0"/>
        <v>6.683663451000175E-07</v>
      </c>
      <c r="F49">
        <f t="shared" si="1"/>
        <v>0.013114976381604169</v>
      </c>
      <c r="H49">
        <v>0.0001</v>
      </c>
    </row>
    <row r="50" spans="1:8" ht="15">
      <c r="A50" t="s">
        <v>50</v>
      </c>
      <c r="B50" s="1">
        <v>0.00245741933206332</v>
      </c>
      <c r="C50" s="1">
        <v>0.00247322990137033</v>
      </c>
      <c r="D50" s="1">
        <v>0.00244228647511192</v>
      </c>
      <c r="E50">
        <f t="shared" si="0"/>
        <v>4.1077083156689365E-07</v>
      </c>
      <c r="F50">
        <f t="shared" si="1"/>
        <v>-0.003219756798170255</v>
      </c>
      <c r="H50">
        <v>0.0001</v>
      </c>
    </row>
    <row r="51" spans="1:8" ht="15">
      <c r="A51" t="s">
        <v>51</v>
      </c>
      <c r="B51" s="1">
        <v>0.000146621736555976</v>
      </c>
      <c r="C51" s="1">
        <v>0.000148495804136933</v>
      </c>
      <c r="D51" s="1">
        <v>0.000151783399221046</v>
      </c>
      <c r="E51">
        <f t="shared" si="0"/>
        <v>4.86897267071184E-08</v>
      </c>
      <c r="F51">
        <f t="shared" si="1"/>
        <v>0.0010982260989510653</v>
      </c>
      <c r="H51">
        <v>0.0001</v>
      </c>
    </row>
    <row r="52" spans="1:8" ht="15">
      <c r="A52" t="s">
        <v>52</v>
      </c>
      <c r="B52">
        <v>67000.6475340541</v>
      </c>
      <c r="C52">
        <v>66553.8208832512</v>
      </c>
      <c r="D52">
        <v>69343.602495124</v>
      </c>
      <c r="E52">
        <f t="shared" si="0"/>
        <v>-11.608902333148611</v>
      </c>
      <c r="F52">
        <f t="shared" si="1"/>
        <v>498501.0555467879</v>
      </c>
      <c r="H52">
        <f>0.05*B52</f>
        <v>3350.032376702705</v>
      </c>
    </row>
  </sheetData>
  <sheetProtection/>
  <mergeCells count="4">
    <mergeCell ref="E1:F1"/>
    <mergeCell ref="J1:K1"/>
    <mergeCell ref="L1:M1"/>
    <mergeCell ref="N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Emelia</dc:creator>
  <cp:keywords/>
  <dc:description/>
  <cp:lastModifiedBy>Emelia</cp:lastModifiedBy>
  <dcterms:created xsi:type="dcterms:W3CDTF">2010-05-28T09:00:55Z</dcterms:created>
  <dcterms:modified xsi:type="dcterms:W3CDTF">2010-06-30T11:32:42Z</dcterms:modified>
  <cp:category/>
  <cp:version/>
  <cp:contentType/>
  <cp:contentStatus/>
</cp:coreProperties>
</file>