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<sst xmlns="http://schemas.openxmlformats.org/spreadsheetml/2006/main" count="21" uniqueCount="18">
  <si>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Prøve</t>
  </si>
  <si>
    <t>Stoff</t>
  </si>
  <si>
    <t>Metanol</t>
  </si>
  <si>
    <t>Etanol</t>
  </si>
  <si>
    <t>Propanol</t>
  </si>
  <si>
    <t>Pentanol</t>
  </si>
  <si>
    <t>Butanol</t>
  </si>
  <si>
    <t>mengde (g)</t>
  </si>
  <si>
    <t>ca. Mol (%)</t>
  </si>
  <si>
    <t>Kalibrert Mol fraksjon (-)</t>
  </si>
  <si>
    <t>Molmasse (g/mol)</t>
  </si>
  <si>
    <t>massefraksjon (-)</t>
  </si>
  <si>
    <t>masse(g)</t>
  </si>
  <si>
    <t>mol frac check</t>
  </si>
  <si>
    <t>#mol</t>
  </si>
  <si>
    <t>Calulated correctly?</t>
  </si>
  <si>
    <t>vekt% tilsatt som referanse</t>
  </si>
  <si>
    <t>Vekt fraksjon</t>
  </si>
</sst>
</file>

<file path=xl/styles.xml><?xml version="1.0" encoding="utf-8"?>
<styleSheet xmlns="http://schemas.openxmlformats.org/spreadsheetml/2006/main">
  <numFmts count="16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8"/>
  <sheetViews>
    <sheetView tabSelected="1" zoomScale="130" zoomScaleNormal="130" workbookViewId="0" topLeftCell="A1">
      <selection activeCell="C14" sqref="C14"/>
    </sheetView>
  </sheetViews>
  <sheetFormatPr defaultColWidth="11.421875" defaultRowHeight="12.75"/>
  <cols>
    <col min="1" max="16384" width="8.8515625" style="0" customWidth="1"/>
  </cols>
  <sheetData>
    <row r="3" ht="12.75" thickBot="1">
      <c r="B3" t="s">
        <v>0</v>
      </c>
    </row>
    <row r="4" spans="2:8" ht="12.75" thickBot="1">
      <c r="B4" s="8" t="s">
        <v>7</v>
      </c>
      <c r="C4" s="10">
        <v>25</v>
      </c>
      <c r="G4" s="8" t="s">
        <v>15</v>
      </c>
      <c r="H4" s="10"/>
    </row>
    <row r="5" spans="7:8" ht="12.75" thickBot="1">
      <c r="G5" s="4" t="str">
        <f>IF(D10=L10,IF(D11=L11,IF(D12=L12,IF(D13=L13,"YES","NO"),"NO"),"NO"),"NO")</f>
        <v>YES</v>
      </c>
      <c r="H5" s="7"/>
    </row>
    <row r="8" spans="2:12" ht="12.75" thickBot="1">
      <c r="B8" s="2"/>
      <c r="C8" s="2"/>
      <c r="D8" s="2"/>
      <c r="E8" s="2"/>
      <c r="F8" s="2"/>
      <c r="G8" s="2"/>
      <c r="K8" s="2"/>
      <c r="L8" s="2"/>
    </row>
    <row r="9" spans="1:12" ht="12.75" thickBot="1">
      <c r="A9" s="3"/>
      <c r="B9" s="11" t="s">
        <v>1</v>
      </c>
      <c r="C9" s="9" t="s">
        <v>8</v>
      </c>
      <c r="D9" s="9" t="s">
        <v>9</v>
      </c>
      <c r="E9" s="9" t="s">
        <v>10</v>
      </c>
      <c r="F9" s="10" t="s">
        <v>11</v>
      </c>
      <c r="G9" s="10" t="s">
        <v>12</v>
      </c>
      <c r="H9" s="15"/>
      <c r="J9" s="3"/>
      <c r="K9" t="s">
        <v>14</v>
      </c>
      <c r="L9" s="6" t="s">
        <v>13</v>
      </c>
    </row>
    <row r="10" spans="1:12" ht="12">
      <c r="A10" s="3"/>
      <c r="B10" s="12" t="s">
        <v>2</v>
      </c>
      <c r="C10" s="1">
        <v>1</v>
      </c>
      <c r="D10">
        <f>C10/SUM($C$10:$C$13)</f>
        <v>0.009900990099009901</v>
      </c>
      <c r="E10">
        <v>32</v>
      </c>
      <c r="F10" s="3">
        <f>(E10*D10)/(SUMPRODUCT($D$10:$D$13,$E$10:$E$13))</f>
        <v>0.00517631834357813</v>
      </c>
      <c r="G10" s="3">
        <f>F10*$C$4</f>
        <v>0.12940795858945325</v>
      </c>
      <c r="J10" s="3"/>
      <c r="K10">
        <f>G10/E10</f>
        <v>0.004043998705920414</v>
      </c>
      <c r="L10" s="3">
        <f>K10/SUM($K$10:$K$13)</f>
        <v>0.009900990099009901</v>
      </c>
    </row>
    <row r="11" spans="1:12" ht="12">
      <c r="A11" s="3"/>
      <c r="B11" s="12" t="s">
        <v>3</v>
      </c>
      <c r="C11" s="1">
        <v>10</v>
      </c>
      <c r="D11">
        <f>C11/SUM($C$10:$C$13)</f>
        <v>0.09900990099009901</v>
      </c>
      <c r="E11">
        <v>46.1</v>
      </c>
      <c r="F11" s="3">
        <f>(E11*D11)/(SUMPRODUCT($D$10:$D$13,$E$10:$E$13))</f>
        <v>0.07457133613717244</v>
      </c>
      <c r="G11" s="3">
        <f>F11*$C$4</f>
        <v>1.864283403429311</v>
      </c>
      <c r="J11" s="3"/>
      <c r="K11">
        <f>G11/E11</f>
        <v>0.04043998705920414</v>
      </c>
      <c r="L11" s="3">
        <f>K11/SUM($K$10:$K$13)</f>
        <v>0.099009900990099</v>
      </c>
    </row>
    <row r="12" spans="1:12" ht="12">
      <c r="A12" s="3"/>
      <c r="B12" s="12" t="s">
        <v>4</v>
      </c>
      <c r="C12" s="1">
        <v>70</v>
      </c>
      <c r="D12">
        <f>C12/SUM($C$10:$C$13)</f>
        <v>0.693069306930693</v>
      </c>
      <c r="E12">
        <v>60.1</v>
      </c>
      <c r="F12" s="3">
        <f>(E12*D12)/(SUMPRODUCT($D$10:$D$13,$E$10:$E$13))</f>
        <v>0.6805241022322873</v>
      </c>
      <c r="G12" s="3">
        <f>F12*$C$4</f>
        <v>17.013102555807183</v>
      </c>
      <c r="J12" s="3"/>
      <c r="K12">
        <f>G12/E12</f>
        <v>0.283079909414429</v>
      </c>
      <c r="L12" s="3">
        <f>K12/SUM($K$10:$K$13)</f>
        <v>0.6930693069306931</v>
      </c>
    </row>
    <row r="13" spans="1:12" ht="12.75" thickBot="1">
      <c r="A13" s="3"/>
      <c r="B13" s="13" t="s">
        <v>6</v>
      </c>
      <c r="C13" s="5">
        <v>20</v>
      </c>
      <c r="D13" s="2">
        <f>C13/SUM($C$10:$C$13)</f>
        <v>0.19801980198019803</v>
      </c>
      <c r="E13" s="2">
        <v>74.1</v>
      </c>
      <c r="F13" s="7">
        <f>(E13*D13)/(SUMPRODUCT($D$10:$D$13,$E$10:$E$13))</f>
        <v>0.23972824328696213</v>
      </c>
      <c r="G13" s="7">
        <f>F13*$C$4</f>
        <v>5.993206082174053</v>
      </c>
      <c r="J13" s="3"/>
      <c r="K13" s="4">
        <f>G13/E13</f>
        <v>0.08087997411840828</v>
      </c>
      <c r="L13" s="7">
        <f>K13/SUM($K$10:$K$13)</f>
        <v>0.198019801980198</v>
      </c>
    </row>
    <row r="16" ht="12.75" thickBot="1"/>
    <row r="17" spans="2:12" ht="12.75" thickBot="1">
      <c r="B17" s="11"/>
      <c r="C17" s="9" t="s">
        <v>16</v>
      </c>
      <c r="D17" s="9" t="s">
        <v>17</v>
      </c>
      <c r="E17" s="9" t="s">
        <v>10</v>
      </c>
      <c r="F17" s="10"/>
      <c r="G17" s="10" t="s">
        <v>12</v>
      </c>
      <c r="K17" s="14" t="s">
        <v>14</v>
      </c>
      <c r="L17" s="6"/>
    </row>
    <row r="18" spans="2:12" ht="12.75" thickBot="1">
      <c r="B18" s="13" t="s">
        <v>5</v>
      </c>
      <c r="C18" s="2">
        <v>1.5</v>
      </c>
      <c r="D18" s="2">
        <f>C18/100</f>
        <v>0.015</v>
      </c>
      <c r="E18" s="2">
        <v>88.2</v>
      </c>
      <c r="F18" s="7"/>
      <c r="G18" s="7">
        <f>C4*D18</f>
        <v>0.375</v>
      </c>
      <c r="K18" s="4">
        <f>G18/E18</f>
        <v>0.004251700680272108</v>
      </c>
      <c r="L18" s="7"/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cp:lastPrinted>2007-05-11T13:33:12Z</cp:lastPrinted>
  <dcterms:created xsi:type="dcterms:W3CDTF">2007-05-01T10:06:48Z</dcterms:created>
  <dcterms:modified xsi:type="dcterms:W3CDTF">2007-05-01T14:37:25Z</dcterms:modified>
  <cp:category/>
  <cp:version/>
  <cp:contentType/>
  <cp:contentStatus/>
</cp:coreProperties>
</file>