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eLearning\HAV6003\"/>
    </mc:Choice>
  </mc:AlternateContent>
  <xr:revisionPtr revIDLastSave="0" documentId="13_ncr:1_{A10A4DEB-7A14-4DD6-A342-E3AB3DC199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blem a,b,c" sheetId="1" r:id="rId1"/>
  </sheets>
  <definedNames>
    <definedName name="alpha">'Problem a,b,c'!$B$8</definedName>
    <definedName name="c_CM">'Problem a,b,c'!$B$4</definedName>
    <definedName name="c_EP">'Problem a,b,c'!$B$6</definedName>
    <definedName name="c_PM">'Problem a,b,c'!$B$3</definedName>
    <definedName name="c_U">'Problem a,b,c'!$B$7</definedName>
    <definedName name="MDT">'Problem a,b,c'!$B$5</definedName>
    <definedName name="MTTF">'Problem a,b,c'!$B$2</definedName>
    <definedName name="solver_adj" localSheetId="0" hidden="1">'Problem a,b,c'!$B$10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'Problem a,b,c'!$B$14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tau">'Problem a,b,c'!$B$10</definedName>
    <definedName name="tau_hours">'Problem a,b,c'!$B$15</definedName>
    <definedName name="tauYears">'Problem a,b,c'!$B$16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6" i="1"/>
  <c r="C21" i="1"/>
  <c r="B21" i="1"/>
  <c r="A22" i="1"/>
  <c r="C22" i="1" s="1"/>
  <c r="B11" i="1"/>
  <c r="B2" i="1"/>
  <c r="C15" i="1"/>
  <c r="B22" i="1" l="1"/>
  <c r="A23" i="1"/>
  <c r="D23" i="1" s="1"/>
  <c r="B7" i="1"/>
  <c r="B15" i="1" s="1"/>
  <c r="B16" i="1" s="1"/>
  <c r="B17" i="1" s="1"/>
  <c r="D21" i="1"/>
  <c r="E21" i="1" s="1"/>
  <c r="D22" i="1"/>
  <c r="C7" i="1"/>
  <c r="C11" i="1"/>
  <c r="C6" i="1"/>
  <c r="C14" i="1"/>
  <c r="C2" i="1"/>
  <c r="E22" i="1" l="1"/>
  <c r="B23" i="1"/>
  <c r="C23" i="1"/>
  <c r="A24" i="1"/>
  <c r="B14" i="1"/>
  <c r="E23" i="1" l="1"/>
  <c r="A25" i="1"/>
  <c r="B24" i="1"/>
  <c r="C24" i="1"/>
  <c r="D24" i="1"/>
  <c r="E24" i="1" l="1"/>
  <c r="A26" i="1"/>
  <c r="B25" i="1"/>
  <c r="C25" i="1"/>
  <c r="D25" i="1"/>
  <c r="E25" i="1" l="1"/>
  <c r="A27" i="1"/>
  <c r="C26" i="1"/>
  <c r="B26" i="1"/>
  <c r="D26" i="1"/>
  <c r="E26" i="1" l="1"/>
  <c r="B27" i="1"/>
  <c r="A28" i="1"/>
  <c r="C27" i="1"/>
  <c r="D27" i="1"/>
  <c r="E27" i="1" l="1"/>
  <c r="A29" i="1"/>
  <c r="B28" i="1"/>
  <c r="C28" i="1"/>
  <c r="D28" i="1"/>
  <c r="E28" i="1" l="1"/>
  <c r="B29" i="1"/>
  <c r="C29" i="1"/>
  <c r="D29" i="1"/>
  <c r="E29" i="1" l="1"/>
</calcChain>
</file>

<file path=xl/sharedStrings.xml><?xml version="1.0" encoding="utf-8"?>
<sst xmlns="http://schemas.openxmlformats.org/spreadsheetml/2006/main" count="22" uniqueCount="22">
  <si>
    <t>Parameter</t>
  </si>
  <si>
    <t>Value</t>
  </si>
  <si>
    <t>MTTF</t>
  </si>
  <si>
    <t>c_PM</t>
  </si>
  <si>
    <t>c_CM</t>
  </si>
  <si>
    <t>MDT</t>
  </si>
  <si>
    <t>c_U</t>
  </si>
  <si>
    <t>tau</t>
  </si>
  <si>
    <t>Formula</t>
  </si>
  <si>
    <t>tau(months)</t>
  </si>
  <si>
    <t>C(tau)</t>
  </si>
  <si>
    <t>Analytical</t>
  </si>
  <si>
    <t>c_ES</t>
  </si>
  <si>
    <t>PM</t>
  </si>
  <si>
    <t>EP</t>
  </si>
  <si>
    <t>CM</t>
  </si>
  <si>
    <t>Total</t>
  </si>
  <si>
    <t>Years:</t>
  </si>
  <si>
    <t>Months:</t>
  </si>
  <si>
    <t>Objective function and solution</t>
  </si>
  <si>
    <t>alpha</t>
  </si>
  <si>
    <r>
      <rPr>
        <sz val="11"/>
        <color theme="1"/>
        <rFont val="Symbol"/>
        <family val="1"/>
        <charset val="2"/>
      </rPr>
      <t>G</t>
    </r>
    <r>
      <rPr>
        <vertAlign val="superscript"/>
        <sz val="11"/>
        <color theme="1"/>
        <rFont val="Symbol"/>
        <family val="1"/>
        <charset val="2"/>
      </rPr>
      <t>4</t>
    </r>
    <r>
      <rPr>
        <sz val="11"/>
        <color theme="1"/>
        <rFont val="Calibri"/>
        <family val="2"/>
        <scheme val="minor"/>
      </rPr>
      <t>(1+1/alpha)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</si>
</sst>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4" fillId="0" borderId="0" xfId="0" applyFont="1"/>
    <xf numFmtId="3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'Problem a,b,c'!$B$20</c:f>
              <c:strCache>
                <c:ptCount val="1"/>
                <c:pt idx="0">
                  <c:v>PM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'Problem a,b,c'!$A$21:$A$29</c:f>
              <c:numCache>
                <c:formatCode>General</c:formatCode>
                <c:ptCount val="9"/>
                <c:pt idx="0">
                  <c:v>20000</c:v>
                </c:pt>
                <c:pt idx="1">
                  <c:v>21000</c:v>
                </c:pt>
                <c:pt idx="2">
                  <c:v>22000</c:v>
                </c:pt>
                <c:pt idx="3">
                  <c:v>23000</c:v>
                </c:pt>
                <c:pt idx="4">
                  <c:v>24000</c:v>
                </c:pt>
                <c:pt idx="5">
                  <c:v>25000</c:v>
                </c:pt>
                <c:pt idx="6">
                  <c:v>26000</c:v>
                </c:pt>
                <c:pt idx="7">
                  <c:v>27000</c:v>
                </c:pt>
                <c:pt idx="8">
                  <c:v>28000</c:v>
                </c:pt>
              </c:numCache>
            </c:numRef>
          </c:xVal>
          <c:yVal>
            <c:numRef>
              <c:f>'Problem a,b,c'!$B$21:$B$29</c:f>
              <c:numCache>
                <c:formatCode>General</c:formatCode>
                <c:ptCount val="9"/>
                <c:pt idx="0">
                  <c:v>0.75</c:v>
                </c:pt>
                <c:pt idx="1">
                  <c:v>0.7142857142857143</c:v>
                </c:pt>
                <c:pt idx="2">
                  <c:v>0.68181818181818177</c:v>
                </c:pt>
                <c:pt idx="3">
                  <c:v>0.65217391304347827</c:v>
                </c:pt>
                <c:pt idx="4">
                  <c:v>0.625</c:v>
                </c:pt>
                <c:pt idx="5">
                  <c:v>0.6</c:v>
                </c:pt>
                <c:pt idx="6">
                  <c:v>0.57692307692307687</c:v>
                </c:pt>
                <c:pt idx="7">
                  <c:v>0.55555555555555558</c:v>
                </c:pt>
                <c:pt idx="8">
                  <c:v>0.5357142857142857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56-4D09-8AD7-1B83404E120E}"/>
            </c:ext>
          </c:extLst>
        </c:ser>
        <c:ser>
          <c:idx val="1"/>
          <c:order val="1"/>
          <c:tx>
            <c:strRef>
              <c:f>'Problem a,b,c'!$C$20</c:f>
              <c:strCache>
                <c:ptCount val="1"/>
                <c:pt idx="0">
                  <c:v>CM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'Problem a,b,c'!$A$21:$A$29</c:f>
              <c:numCache>
                <c:formatCode>General</c:formatCode>
                <c:ptCount val="9"/>
                <c:pt idx="0">
                  <c:v>20000</c:v>
                </c:pt>
                <c:pt idx="1">
                  <c:v>21000</c:v>
                </c:pt>
                <c:pt idx="2">
                  <c:v>22000</c:v>
                </c:pt>
                <c:pt idx="3">
                  <c:v>23000</c:v>
                </c:pt>
                <c:pt idx="4">
                  <c:v>24000</c:v>
                </c:pt>
                <c:pt idx="5">
                  <c:v>25000</c:v>
                </c:pt>
                <c:pt idx="6">
                  <c:v>26000</c:v>
                </c:pt>
                <c:pt idx="7">
                  <c:v>27000</c:v>
                </c:pt>
                <c:pt idx="8">
                  <c:v>28000</c:v>
                </c:pt>
              </c:numCache>
            </c:numRef>
          </c:xVal>
          <c:yVal>
            <c:numRef>
              <c:f>'Problem a,b,c'!$C$21:$C$29</c:f>
              <c:numCache>
                <c:formatCode>General</c:formatCode>
                <c:ptCount val="9"/>
                <c:pt idx="0">
                  <c:v>4.3690760309441024E-2</c:v>
                </c:pt>
                <c:pt idx="1">
                  <c:v>5.0577516403216664E-2</c:v>
                </c:pt>
                <c:pt idx="2">
                  <c:v>5.8152401971866004E-2</c:v>
                </c:pt>
                <c:pt idx="3">
                  <c:v>6.6448185085621114E-2</c:v>
                </c:pt>
                <c:pt idx="4">
                  <c:v>7.5497633814714082E-2</c:v>
                </c:pt>
                <c:pt idx="5">
                  <c:v>8.5333516229377002E-2</c:v>
                </c:pt>
                <c:pt idx="6">
                  <c:v>9.5988600399841931E-2</c:v>
                </c:pt>
                <c:pt idx="7">
                  <c:v>0.10749565439634096</c:v>
                </c:pt>
                <c:pt idx="8">
                  <c:v>0.11988744628910616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56-4D09-8AD7-1B83404E120E}"/>
            </c:ext>
          </c:extLst>
        </c:ser>
        <c:ser>
          <c:idx val="2"/>
          <c:order val="2"/>
          <c:tx>
            <c:strRef>
              <c:f>'Problem a,b,c'!$D$20</c:f>
              <c:strCache>
                <c:ptCount val="1"/>
                <c:pt idx="0">
                  <c:v>EP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'Problem a,b,c'!$A$21:$A$29</c:f>
              <c:numCache>
                <c:formatCode>General</c:formatCode>
                <c:ptCount val="9"/>
                <c:pt idx="0">
                  <c:v>20000</c:v>
                </c:pt>
                <c:pt idx="1">
                  <c:v>21000</c:v>
                </c:pt>
                <c:pt idx="2">
                  <c:v>22000</c:v>
                </c:pt>
                <c:pt idx="3">
                  <c:v>23000</c:v>
                </c:pt>
                <c:pt idx="4">
                  <c:v>24000</c:v>
                </c:pt>
                <c:pt idx="5">
                  <c:v>25000</c:v>
                </c:pt>
                <c:pt idx="6">
                  <c:v>26000</c:v>
                </c:pt>
                <c:pt idx="7">
                  <c:v>27000</c:v>
                </c:pt>
                <c:pt idx="8">
                  <c:v>28000</c:v>
                </c:pt>
              </c:numCache>
            </c:numRef>
          </c:xVal>
          <c:yVal>
            <c:numRef>
              <c:f>'Problem a,b,c'!$D$21:$D$29</c:f>
              <c:numCache>
                <c:formatCode>General</c:formatCode>
                <c:ptCount val="9"/>
                <c:pt idx="0">
                  <c:v>5.2428912371329225E-2</c:v>
                </c:pt>
                <c:pt idx="1">
                  <c:v>6.0693019683859997E-2</c:v>
                </c:pt>
                <c:pt idx="2">
                  <c:v>6.978288236623921E-2</c:v>
                </c:pt>
                <c:pt idx="3">
                  <c:v>7.973782210274534E-2</c:v>
                </c:pt>
                <c:pt idx="4">
                  <c:v>9.0597160577656904E-2</c:v>
                </c:pt>
                <c:pt idx="5">
                  <c:v>0.10240021947525241</c:v>
                </c:pt>
                <c:pt idx="6">
                  <c:v>0.11518632047981031</c:v>
                </c:pt>
                <c:pt idx="7">
                  <c:v>0.12899478527560915</c:v>
                </c:pt>
                <c:pt idx="8">
                  <c:v>0.14386493554692739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56-4D09-8AD7-1B83404E120E}"/>
            </c:ext>
          </c:extLst>
        </c:ser>
        <c:ser>
          <c:idx val="3"/>
          <c:order val="3"/>
          <c:tx>
            <c:strRef>
              <c:f>'Problem a,b,c'!$E$20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'Problem a,b,c'!$A$21:$A$29</c:f>
              <c:numCache>
                <c:formatCode>General</c:formatCode>
                <c:ptCount val="9"/>
                <c:pt idx="0">
                  <c:v>20000</c:v>
                </c:pt>
                <c:pt idx="1">
                  <c:v>21000</c:v>
                </c:pt>
                <c:pt idx="2">
                  <c:v>22000</c:v>
                </c:pt>
                <c:pt idx="3">
                  <c:v>23000</c:v>
                </c:pt>
                <c:pt idx="4">
                  <c:v>24000</c:v>
                </c:pt>
                <c:pt idx="5">
                  <c:v>25000</c:v>
                </c:pt>
                <c:pt idx="6">
                  <c:v>26000</c:v>
                </c:pt>
                <c:pt idx="7">
                  <c:v>27000</c:v>
                </c:pt>
                <c:pt idx="8">
                  <c:v>28000</c:v>
                </c:pt>
              </c:numCache>
            </c:numRef>
          </c:xVal>
          <c:yVal>
            <c:numRef>
              <c:f>'Problem a,b,c'!$E$21:$E$29</c:f>
              <c:numCache>
                <c:formatCode>General</c:formatCode>
                <c:ptCount val="9"/>
                <c:pt idx="0">
                  <c:v>0.84611967268077015</c:v>
                </c:pt>
                <c:pt idx="1">
                  <c:v>0.8255562503727909</c:v>
                </c:pt>
                <c:pt idx="2">
                  <c:v>0.80975346615628696</c:v>
                </c:pt>
                <c:pt idx="3">
                  <c:v>0.79835992023184477</c:v>
                </c:pt>
                <c:pt idx="4">
                  <c:v>0.79109479439237096</c:v>
                </c:pt>
                <c:pt idx="5">
                  <c:v>0.78773373570462946</c:v>
                </c:pt>
                <c:pt idx="6">
                  <c:v>0.78809799780272916</c:v>
                </c:pt>
                <c:pt idx="7">
                  <c:v>0.79204599522750574</c:v>
                </c:pt>
                <c:pt idx="8">
                  <c:v>0.79946666755031925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B56-4D09-8AD7-1B83404E1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012808"/>
        <c:axId val="529007048"/>
      </c:scatterChart>
      <c:valAx>
        <c:axId val="529012808"/>
        <c:scaling>
          <c:orientation val="minMax"/>
          <c:min val="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9007048"/>
        <c:crosses val="autoZero"/>
        <c:crossBetween val="midCat"/>
      </c:valAx>
      <c:valAx>
        <c:axId val="52900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901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44450</xdr:colOff>
      <xdr:row>13</xdr:row>
      <xdr:rowOff>8069</xdr:rowOff>
    </xdr:from>
    <xdr:to>
      <xdr:col>6</xdr:col>
      <xdr:colOff>482601</xdr:colOff>
      <xdr:row>14</xdr:row>
      <xdr:rowOff>162795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427419"/>
          <a:ext cx="1047751" cy="338876"/>
        </a:xfrm>
        <a:prstGeom prst="rect">
          <a:avLst/>
        </a:prstGeom>
      </xdr:spPr>
    </xdr:pic>
    <xdr:clientData/>
  </xdr:twoCellAnchor>
  <xdr:twoCellAnchor>
    <xdr:from>
      <xdr:col>5</xdr:col>
      <xdr:colOff>45244</xdr:colOff>
      <xdr:row>19</xdr:row>
      <xdr:rowOff>25401</xdr:rowOff>
    </xdr:from>
    <xdr:to>
      <xdr:col>9</xdr:col>
      <xdr:colOff>501650</xdr:colOff>
      <xdr:row>29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70DB6C-0EBC-9EA2-B703-C684286A3F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topLeftCell="A7" zoomScaleNormal="100" workbookViewId="0">
      <selection activeCell="H14" sqref="H14"/>
    </sheetView>
  </sheetViews>
  <sheetFormatPr defaultRowHeight="14.5"/>
  <cols>
    <col min="1" max="1" width="14.7265625" customWidth="1"/>
    <col min="3" max="4" width="11.81640625" bestFit="1" customWidth="1"/>
  </cols>
  <sheetData>
    <row r="1" spans="1:3">
      <c r="A1" t="s">
        <v>0</v>
      </c>
      <c r="B1" t="s">
        <v>1</v>
      </c>
      <c r="C1" t="s">
        <v>8</v>
      </c>
    </row>
    <row r="2" spans="1:3">
      <c r="A2" t="s">
        <v>2</v>
      </c>
      <c r="B2" s="3">
        <f>5*8760</f>
        <v>43800</v>
      </c>
      <c r="C2" t="str">
        <f ca="1">_xlfn.FORMULATEXT(B2)</f>
        <v>=5*8760</v>
      </c>
    </row>
    <row r="3" spans="1:3">
      <c r="A3" t="s">
        <v>3</v>
      </c>
      <c r="B3" s="3">
        <v>15000</v>
      </c>
    </row>
    <row r="4" spans="1:3">
      <c r="A4" t="s">
        <v>4</v>
      </c>
      <c r="B4" s="3">
        <v>30000</v>
      </c>
    </row>
    <row r="5" spans="1:3">
      <c r="A5" t="s">
        <v>5</v>
      </c>
      <c r="B5">
        <v>12</v>
      </c>
    </row>
    <row r="6" spans="1:3">
      <c r="A6" t="s">
        <v>12</v>
      </c>
      <c r="B6" s="3">
        <f>0.5*6000*MDT</f>
        <v>36000</v>
      </c>
      <c r="C6" t="str">
        <f t="shared" ref="C6:C15" ca="1" si="0">_xlfn.FORMULATEXT(B6)</f>
        <v>=0.5*6000*MDT</v>
      </c>
    </row>
    <row r="7" spans="1:3">
      <c r="A7" t="s">
        <v>6</v>
      </c>
      <c r="B7" s="3">
        <f>c_CM+c_EP</f>
        <v>66000</v>
      </c>
      <c r="C7" t="str">
        <f t="shared" ca="1" si="0"/>
        <v>=c_CM+c_EP</v>
      </c>
    </row>
    <row r="8" spans="1:3">
      <c r="A8" t="s">
        <v>20</v>
      </c>
      <c r="B8">
        <v>4</v>
      </c>
    </row>
    <row r="9" spans="1:3" ht="16.5">
      <c r="A9" s="2" t="s">
        <v>21</v>
      </c>
      <c r="B9">
        <f>_xlfn.GAMMA(1+1/alpha)^4</f>
        <v>0.67496978931117357</v>
      </c>
    </row>
    <row r="10" spans="1:3">
      <c r="A10" t="s">
        <v>7</v>
      </c>
      <c r="B10" s="3">
        <v>25398.725653095375</v>
      </c>
    </row>
    <row r="11" spans="1:3">
      <c r="A11" t="s">
        <v>9</v>
      </c>
      <c r="B11" s="3">
        <f>tau/730</f>
        <v>34.792774867253939</v>
      </c>
      <c r="C11" t="str">
        <f t="shared" ca="1" si="0"/>
        <v>=tau/730</v>
      </c>
    </row>
    <row r="13" spans="1:3">
      <c r="A13" s="1" t="s">
        <v>19</v>
      </c>
    </row>
    <row r="14" spans="1:3">
      <c r="A14" t="s">
        <v>10</v>
      </c>
      <c r="B14">
        <f>c_PM/tau+0.67*tau^3/MTTF^4*c_U</f>
        <v>0.78744108161381565</v>
      </c>
      <c r="C14" t="str">
        <f ca="1">_xlfn.FORMULATEXT(B14)</f>
        <v>=c_PM/tau+0.67*tau^3/MTTF^4*c_U</v>
      </c>
    </row>
    <row r="15" spans="1:3">
      <c r="A15" t="s">
        <v>11</v>
      </c>
      <c r="B15" s="3">
        <f>MTTF*((c_PM/(0.67*3*c_U))^(1/4))</f>
        <v>25398.725653240159</v>
      </c>
      <c r="C15" t="str">
        <f t="shared" ca="1" si="0"/>
        <v>=MTTF*((c_PM/(0.67*3*c_U))^(1/4))</v>
      </c>
    </row>
    <row r="16" spans="1:3">
      <c r="A16" t="s">
        <v>17</v>
      </c>
      <c r="B16" s="4">
        <f>B15/8760</f>
        <v>2.8993979056210226</v>
      </c>
    </row>
    <row r="17" spans="1:5">
      <c r="A17" t="s">
        <v>18</v>
      </c>
      <c r="B17" s="3">
        <f>tauYears*12</f>
        <v>34.792774867452273</v>
      </c>
    </row>
    <row r="20" spans="1:5">
      <c r="B20" t="s">
        <v>13</v>
      </c>
      <c r="C20" t="s">
        <v>15</v>
      </c>
      <c r="D20" t="s">
        <v>14</v>
      </c>
      <c r="E20" t="s">
        <v>16</v>
      </c>
    </row>
    <row r="21" spans="1:5">
      <c r="A21">
        <v>20000</v>
      </c>
      <c r="B21">
        <f t="shared" ref="B21:B29" si="1">c_PM/A21</f>
        <v>0.75</v>
      </c>
      <c r="C21">
        <f t="shared" ref="C21:C29" si="2">0.67*A21^3/MTTF^4*c_CM</f>
        <v>4.3690760309441024E-2</v>
      </c>
      <c r="D21">
        <f t="shared" ref="D21:D29" si="3">0.67*A21^3/MTTF^4*c_EP</f>
        <v>5.2428912371329225E-2</v>
      </c>
      <c r="E21">
        <f>B21+C21+D21</f>
        <v>0.84611967268077015</v>
      </c>
    </row>
    <row r="22" spans="1:5">
      <c r="A22">
        <f>A21+1000</f>
        <v>21000</v>
      </c>
      <c r="B22">
        <f t="shared" si="1"/>
        <v>0.7142857142857143</v>
      </c>
      <c r="C22">
        <f t="shared" si="2"/>
        <v>5.0577516403216664E-2</v>
      </c>
      <c r="D22">
        <f t="shared" si="3"/>
        <v>6.0693019683859997E-2</v>
      </c>
      <c r="E22">
        <f t="shared" ref="E22:E29" si="4">B22+C22+D22</f>
        <v>0.8255562503727909</v>
      </c>
    </row>
    <row r="23" spans="1:5">
      <c r="A23">
        <f t="shared" ref="A23:A29" si="5">A22+1000</f>
        <v>22000</v>
      </c>
      <c r="B23">
        <f t="shared" si="1"/>
        <v>0.68181818181818177</v>
      </c>
      <c r="C23">
        <f t="shared" si="2"/>
        <v>5.8152401971866004E-2</v>
      </c>
      <c r="D23">
        <f t="shared" si="3"/>
        <v>6.978288236623921E-2</v>
      </c>
      <c r="E23">
        <f t="shared" si="4"/>
        <v>0.80975346615628696</v>
      </c>
    </row>
    <row r="24" spans="1:5">
      <c r="A24">
        <f t="shared" si="5"/>
        <v>23000</v>
      </c>
      <c r="B24">
        <f t="shared" si="1"/>
        <v>0.65217391304347827</v>
      </c>
      <c r="C24">
        <f t="shared" si="2"/>
        <v>6.6448185085621114E-2</v>
      </c>
      <c r="D24">
        <f t="shared" si="3"/>
        <v>7.973782210274534E-2</v>
      </c>
      <c r="E24">
        <f t="shared" si="4"/>
        <v>0.79835992023184477</v>
      </c>
    </row>
    <row r="25" spans="1:5">
      <c r="A25">
        <f t="shared" si="5"/>
        <v>24000</v>
      </c>
      <c r="B25">
        <f t="shared" si="1"/>
        <v>0.625</v>
      </c>
      <c r="C25">
        <f t="shared" si="2"/>
        <v>7.5497633814714082E-2</v>
      </c>
      <c r="D25">
        <f t="shared" si="3"/>
        <v>9.0597160577656904E-2</v>
      </c>
      <c r="E25">
        <f t="shared" si="4"/>
        <v>0.79109479439237096</v>
      </c>
    </row>
    <row r="26" spans="1:5">
      <c r="A26">
        <f t="shared" si="5"/>
        <v>25000</v>
      </c>
      <c r="B26">
        <f t="shared" si="1"/>
        <v>0.6</v>
      </c>
      <c r="C26">
        <f t="shared" si="2"/>
        <v>8.5333516229377002E-2</v>
      </c>
      <c r="D26">
        <f t="shared" si="3"/>
        <v>0.10240021947525241</v>
      </c>
      <c r="E26">
        <f t="shared" si="4"/>
        <v>0.78773373570462946</v>
      </c>
    </row>
    <row r="27" spans="1:5">
      <c r="A27">
        <f t="shared" si="5"/>
        <v>26000</v>
      </c>
      <c r="B27">
        <f t="shared" si="1"/>
        <v>0.57692307692307687</v>
      </c>
      <c r="C27">
        <f t="shared" si="2"/>
        <v>9.5988600399841931E-2</v>
      </c>
      <c r="D27">
        <f t="shared" si="3"/>
        <v>0.11518632047981031</v>
      </c>
      <c r="E27">
        <f t="shared" si="4"/>
        <v>0.78809799780272916</v>
      </c>
    </row>
    <row r="28" spans="1:5">
      <c r="A28">
        <f t="shared" si="5"/>
        <v>27000</v>
      </c>
      <c r="B28">
        <f t="shared" si="1"/>
        <v>0.55555555555555558</v>
      </c>
      <c r="C28">
        <f t="shared" si="2"/>
        <v>0.10749565439634096</v>
      </c>
      <c r="D28">
        <f t="shared" si="3"/>
        <v>0.12899478527560915</v>
      </c>
      <c r="E28">
        <f t="shared" si="4"/>
        <v>0.79204599522750574</v>
      </c>
    </row>
    <row r="29" spans="1:5">
      <c r="A29">
        <f t="shared" si="5"/>
        <v>28000</v>
      </c>
      <c r="B29">
        <f t="shared" si="1"/>
        <v>0.5357142857142857</v>
      </c>
      <c r="C29">
        <f t="shared" si="2"/>
        <v>0.11988744628910616</v>
      </c>
      <c r="D29">
        <f t="shared" si="3"/>
        <v>0.14386493554692739</v>
      </c>
      <c r="E29">
        <f t="shared" si="4"/>
        <v>0.79946666755031925</v>
      </c>
    </row>
  </sheetData>
  <conditionalFormatting sqref="C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{77026D32-C9B8-4871-AEDD-80A8D5FC4885}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026D32-C9B8-4871-AEDD-80A8D5FC48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Problem a,b,c</vt:lpstr>
      <vt:lpstr>alpha</vt:lpstr>
      <vt:lpstr>c_CM</vt:lpstr>
      <vt:lpstr>c_EP</vt:lpstr>
      <vt:lpstr>c_PM</vt:lpstr>
      <vt:lpstr>c_U</vt:lpstr>
      <vt:lpstr>MDT</vt:lpstr>
      <vt:lpstr>MTTF</vt:lpstr>
      <vt:lpstr>tau</vt:lpstr>
      <vt:lpstr>tau_hours</vt:lpstr>
      <vt:lpstr>tauYears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Jørn Vatn</dc:creator>
  <cp:lastModifiedBy>Jørn Vatn</cp:lastModifiedBy>
  <dcterms:created xsi:type="dcterms:W3CDTF">2015-06-05T18:19:34Z</dcterms:created>
  <dcterms:modified xsi:type="dcterms:W3CDTF">2024-01-27T21:54:51Z</dcterms:modified>
</cp:coreProperties>
</file>