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vsdx" ContentType="application/vnd.ms-visio.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518CF304-BD42-4580-B7B1-00D57426D805}" xr6:coauthVersionLast="45" xr6:coauthVersionMax="45" xr10:uidLastSave="{00000000-0000-0000-0000-000000000000}"/>
  <bookViews>
    <workbookView xWindow="-108" yWindow="-108" windowWidth="23256" windowHeight="12576" activeTab="4" xr2:uid="{00000000-000D-0000-FFFF-FFFF00000000}"/>
  </bookViews>
  <sheets>
    <sheet name="Reliability Data" sheetId="1" r:id="rId1"/>
    <sheet name="RBD" sheetId="2" r:id="rId2"/>
    <sheet name="FTA" sheetId="3" r:id="rId3"/>
    <sheet name="QuantificationCutSets" sheetId="4" r:id="rId4"/>
    <sheet name="System drawing" sheetId="5" r:id="rId5"/>
  </sheets>
  <definedNames>
    <definedName name="K_i_AND_K_j">QuantificationCutSets!$I$18</definedName>
    <definedName name="p_Mo">'Reliability Data'!$E$2</definedName>
    <definedName name="p_MP">'Reliability Data'!$E$6</definedName>
    <definedName name="p_PP1">'Reliability Data'!$E$3</definedName>
    <definedName name="p_PP2">'Reliability Data'!$E$4</definedName>
    <definedName name="p_PP3">'Reliability Data'!$E$5</definedName>
    <definedName name="p_Pu1">'Reliability Data'!$E$7</definedName>
    <definedName name="p_Pu2">'Reliability Data'!$E$8</definedName>
    <definedName name="p_S">RBD!$B$15</definedName>
    <definedName name="Q_0_sum">QuantificationCutSets!$B$9</definedName>
    <definedName name="q_Mo">'Reliability Data'!$D$2</definedName>
    <definedName name="q_MP">'Reliability Data'!$D$6</definedName>
    <definedName name="q_PP1">'Reliability Data'!$D$3</definedName>
    <definedName name="q_PP2">'Reliability Data'!$D$4</definedName>
    <definedName name="q_PP3">'Reliability Data'!$D$5</definedName>
    <definedName name="q_Pu1">'Reliability Data'!$D$7</definedName>
    <definedName name="q_Pu2">'Reliability Data'!$D$8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4" l="1"/>
  <c r="I3" i="4" l="1"/>
  <c r="I6" i="4"/>
  <c r="B4" i="4"/>
  <c r="C4" i="4" s="1"/>
  <c r="D3" i="1"/>
  <c r="E3" i="1" s="1"/>
  <c r="D4" i="1"/>
  <c r="E4" i="1" s="1"/>
  <c r="D5" i="1"/>
  <c r="E5" i="1" s="1"/>
  <c r="D6" i="1"/>
  <c r="I10" i="4" s="1"/>
  <c r="D7" i="1"/>
  <c r="E7" i="1" s="1"/>
  <c r="D8" i="1"/>
  <c r="E8" i="1" s="1"/>
  <c r="D2" i="1"/>
  <c r="E2" i="1" s="1"/>
  <c r="J7" i="4"/>
  <c r="D10" i="4"/>
  <c r="J9" i="4"/>
  <c r="H7" i="1"/>
  <c r="G4" i="1"/>
  <c r="J14" i="4"/>
  <c r="J16" i="4"/>
  <c r="H3" i="1"/>
  <c r="D5" i="4"/>
  <c r="J17" i="4"/>
  <c r="G6" i="1"/>
  <c r="J11" i="4"/>
  <c r="H6" i="1"/>
  <c r="H4" i="1"/>
  <c r="H5" i="1"/>
  <c r="H8" i="1"/>
  <c r="D6" i="4"/>
  <c r="J4" i="4"/>
  <c r="G7" i="1"/>
  <c r="J13" i="4"/>
  <c r="H2" i="1"/>
  <c r="G3" i="1"/>
  <c r="C15" i="4"/>
  <c r="G2" i="1"/>
  <c r="D4" i="4"/>
  <c r="D8" i="4"/>
  <c r="J15" i="4"/>
  <c r="J5" i="4"/>
  <c r="D7" i="4"/>
  <c r="J6" i="4"/>
  <c r="G8" i="1"/>
  <c r="J8" i="4"/>
  <c r="G5" i="1"/>
  <c r="J10" i="4"/>
  <c r="J3" i="4"/>
  <c r="J12" i="4"/>
  <c r="C15" i="2"/>
  <c r="D3" i="4"/>
  <c r="B8" i="4" l="1"/>
  <c r="C8" i="4" s="1"/>
  <c r="I8" i="4"/>
  <c r="B6" i="4"/>
  <c r="C6" i="4" s="1"/>
  <c r="I17" i="4"/>
  <c r="I13" i="4"/>
  <c r="I5" i="4"/>
  <c r="I9" i="4"/>
  <c r="I15" i="4"/>
  <c r="I7" i="4"/>
  <c r="I11" i="4"/>
  <c r="E6" i="1"/>
  <c r="B15" i="2" s="1"/>
  <c r="B14" i="4" s="1"/>
  <c r="B5" i="4"/>
  <c r="C5" i="4" s="1"/>
  <c r="I14" i="4"/>
  <c r="B7" i="4"/>
  <c r="C7" i="4" s="1"/>
  <c r="I16" i="4"/>
  <c r="I12" i="4"/>
  <c r="I4" i="4"/>
  <c r="I18" i="4" s="1"/>
  <c r="B9" i="4" l="1"/>
  <c r="B10" i="4" s="1"/>
  <c r="C3" i="4"/>
  <c r="C9" i="4" l="1"/>
  <c r="C10" i="4" s="1"/>
  <c r="B16" i="4" s="1"/>
  <c r="B15" i="4"/>
</calcChain>
</file>

<file path=xl/sharedStrings.xml><?xml version="1.0" encoding="utf-8"?>
<sst xmlns="http://schemas.openxmlformats.org/spreadsheetml/2006/main" count="119" uniqueCount="74">
  <si>
    <t>ID</t>
  </si>
  <si>
    <t>MTTF</t>
  </si>
  <si>
    <t>MDT</t>
  </si>
  <si>
    <t>Mo</t>
  </si>
  <si>
    <t>PP1</t>
  </si>
  <si>
    <t>PP2</t>
  </si>
  <si>
    <t>PP3</t>
  </si>
  <si>
    <t>MP</t>
  </si>
  <si>
    <t>Pu1</t>
  </si>
  <si>
    <t>Pu2</t>
  </si>
  <si>
    <t>q</t>
  </si>
  <si>
    <t>p</t>
  </si>
  <si>
    <t>Structure function:</t>
  </si>
  <si>
    <t>System reliability:</t>
  </si>
  <si>
    <t>Inserted:</t>
  </si>
  <si>
    <r>
      <t>f</t>
    </r>
    <r>
      <rPr>
        <sz val="12"/>
        <color theme="1"/>
        <rFont val="Times New Roman"/>
        <family val="1"/>
      </rPr>
      <t>(</t>
    </r>
    <r>
      <rPr>
        <b/>
        <sz val="12"/>
        <color theme="1"/>
        <rFont val="Times New Roman"/>
        <family val="1"/>
      </rPr>
      <t>x</t>
    </r>
    <r>
      <rPr>
        <sz val="12"/>
        <color theme="1"/>
        <rFont val="Times New Roman"/>
        <family val="1"/>
      </rPr>
      <t xml:space="preserve">) = </t>
    </r>
    <r>
      <rPr>
        <i/>
        <sz val="12"/>
        <color theme="1"/>
        <rFont val="Times New Roman"/>
        <family val="1"/>
      </rPr>
      <t>x</t>
    </r>
    <r>
      <rPr>
        <vertAlign val="subscript"/>
        <sz val="12"/>
        <color theme="1"/>
        <rFont val="Times New Roman"/>
        <family val="1"/>
      </rPr>
      <t>Mo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x</t>
    </r>
    <r>
      <rPr>
        <vertAlign val="subscript"/>
        <sz val="12"/>
        <color theme="1"/>
        <rFont val="Times New Roman"/>
        <family val="1"/>
      </rPr>
      <t>Pu1</t>
    </r>
    <r>
      <rPr>
        <sz val="12"/>
        <color theme="1"/>
        <rFont val="Times New Roman"/>
        <family val="1"/>
      </rPr>
      <t xml:space="preserve"> + </t>
    </r>
    <r>
      <rPr>
        <i/>
        <sz val="12"/>
        <color theme="1"/>
        <rFont val="Times New Roman"/>
        <family val="1"/>
      </rPr>
      <t>x</t>
    </r>
    <r>
      <rPr>
        <vertAlign val="subscript"/>
        <sz val="12"/>
        <color theme="1"/>
        <rFont val="Times New Roman"/>
        <family val="1"/>
      </rPr>
      <t>Pu2</t>
    </r>
    <r>
      <rPr>
        <sz val="12"/>
        <color theme="1"/>
        <rFont val="Times New Roman"/>
        <family val="1"/>
      </rPr>
      <t xml:space="preserve"> - </t>
    </r>
    <r>
      <rPr>
        <i/>
        <sz val="12"/>
        <color theme="1"/>
        <rFont val="Times New Roman"/>
        <family val="1"/>
      </rPr>
      <t>x</t>
    </r>
    <r>
      <rPr>
        <vertAlign val="subscript"/>
        <sz val="12"/>
        <color theme="1"/>
        <rFont val="Times New Roman"/>
        <family val="1"/>
      </rPr>
      <t>Pu1</t>
    </r>
    <r>
      <rPr>
        <i/>
        <sz val="12"/>
        <color theme="1"/>
        <rFont val="Times New Roman"/>
        <family val="1"/>
      </rPr>
      <t>x</t>
    </r>
    <r>
      <rPr>
        <vertAlign val="subscript"/>
        <sz val="12"/>
        <color theme="1"/>
        <rFont val="Times New Roman"/>
        <family val="1"/>
      </rPr>
      <t>Pu2</t>
    </r>
    <r>
      <rPr>
        <sz val="12"/>
        <color theme="1"/>
        <rFont val="Times New Roman"/>
        <family val="1"/>
      </rPr>
      <t>)(</t>
    </r>
    <r>
      <rPr>
        <i/>
        <sz val="12"/>
        <color theme="1"/>
        <rFont val="Times New Roman"/>
        <family val="1"/>
      </rPr>
      <t>x</t>
    </r>
    <r>
      <rPr>
        <vertAlign val="subscript"/>
        <sz val="12"/>
        <color theme="1"/>
        <rFont val="Times New Roman"/>
        <family val="1"/>
      </rPr>
      <t>PP1</t>
    </r>
    <r>
      <rPr>
        <i/>
        <sz val="12"/>
        <color theme="1"/>
        <rFont val="Times New Roman"/>
        <family val="1"/>
      </rPr>
      <t>x</t>
    </r>
    <r>
      <rPr>
        <vertAlign val="subscript"/>
        <sz val="12"/>
        <color theme="1"/>
        <rFont val="Times New Roman"/>
        <family val="1"/>
      </rPr>
      <t>PP2</t>
    </r>
    <r>
      <rPr>
        <sz val="12"/>
        <color theme="1"/>
        <rFont val="Times New Roman"/>
        <family val="1"/>
      </rPr>
      <t xml:space="preserve"> + </t>
    </r>
    <r>
      <rPr>
        <i/>
        <sz val="12"/>
        <color theme="1"/>
        <rFont val="Times New Roman"/>
        <family val="1"/>
      </rPr>
      <t>x</t>
    </r>
    <r>
      <rPr>
        <vertAlign val="subscript"/>
        <sz val="12"/>
        <color theme="1"/>
        <rFont val="Times New Roman"/>
        <family val="1"/>
      </rPr>
      <t>PP2</t>
    </r>
    <r>
      <rPr>
        <i/>
        <sz val="12"/>
        <color theme="1"/>
        <rFont val="Times New Roman"/>
        <family val="1"/>
      </rPr>
      <t>x</t>
    </r>
    <r>
      <rPr>
        <vertAlign val="subscript"/>
        <sz val="12"/>
        <color theme="1"/>
        <rFont val="Times New Roman"/>
        <family val="1"/>
      </rPr>
      <t>PP3</t>
    </r>
    <r>
      <rPr>
        <sz val="12"/>
        <color theme="1"/>
        <rFont val="Times New Roman"/>
        <family val="1"/>
      </rPr>
      <t xml:space="preserve"> + </t>
    </r>
    <r>
      <rPr>
        <i/>
        <sz val="12"/>
        <color theme="1"/>
        <rFont val="Times New Roman"/>
        <family val="1"/>
      </rPr>
      <t>x</t>
    </r>
    <r>
      <rPr>
        <vertAlign val="subscript"/>
        <sz val="12"/>
        <color theme="1"/>
        <rFont val="Times New Roman"/>
        <family val="1"/>
      </rPr>
      <t>PP1</t>
    </r>
    <r>
      <rPr>
        <i/>
        <sz val="12"/>
        <color theme="1"/>
        <rFont val="Times New Roman"/>
        <family val="1"/>
      </rPr>
      <t>x</t>
    </r>
    <r>
      <rPr>
        <vertAlign val="subscript"/>
        <sz val="12"/>
        <color theme="1"/>
        <rFont val="Times New Roman"/>
        <family val="1"/>
      </rPr>
      <t>PP3</t>
    </r>
    <r>
      <rPr>
        <sz val="12"/>
        <color theme="1"/>
        <rFont val="Times New Roman"/>
        <family val="1"/>
      </rPr>
      <t xml:space="preserve"> - 2</t>
    </r>
    <r>
      <rPr>
        <i/>
        <sz val="12"/>
        <color theme="1"/>
        <rFont val="Times New Roman"/>
        <family val="1"/>
      </rPr>
      <t>x</t>
    </r>
    <r>
      <rPr>
        <vertAlign val="subscript"/>
        <sz val="12"/>
        <color theme="1"/>
        <rFont val="Times New Roman"/>
        <family val="1"/>
      </rPr>
      <t>PP1</t>
    </r>
    <r>
      <rPr>
        <i/>
        <sz val="12"/>
        <color theme="1"/>
        <rFont val="Times New Roman"/>
        <family val="1"/>
      </rPr>
      <t>x</t>
    </r>
    <r>
      <rPr>
        <vertAlign val="subscript"/>
        <sz val="12"/>
        <color theme="1"/>
        <rFont val="Times New Roman"/>
        <family val="1"/>
      </rPr>
      <t>PP2</t>
    </r>
    <r>
      <rPr>
        <i/>
        <sz val="12"/>
        <color theme="1"/>
        <rFont val="Times New Roman"/>
        <family val="1"/>
      </rPr>
      <t>x</t>
    </r>
    <r>
      <rPr>
        <vertAlign val="subscript"/>
        <sz val="12"/>
        <color theme="1"/>
        <rFont val="Times New Roman"/>
        <family val="1"/>
      </rPr>
      <t>PP3</t>
    </r>
    <r>
      <rPr>
        <sz val="12"/>
        <color theme="1"/>
        <rFont val="Times New Roman"/>
        <family val="1"/>
      </rPr>
      <t>)</t>
    </r>
    <r>
      <rPr>
        <i/>
        <sz val="12"/>
        <color theme="1"/>
        <rFont val="Times New Roman"/>
        <family val="1"/>
      </rPr>
      <t>x</t>
    </r>
    <r>
      <rPr>
        <vertAlign val="subscript"/>
        <sz val="12"/>
        <color theme="1"/>
        <rFont val="Times New Roman"/>
        <family val="1"/>
      </rPr>
      <t>MP</t>
    </r>
  </si>
  <si>
    <r>
      <t>p</t>
    </r>
    <r>
      <rPr>
        <vertAlign val="subscript"/>
        <sz val="12"/>
        <color theme="1"/>
        <rFont val="Times New Roman"/>
        <family val="1"/>
      </rPr>
      <t>S</t>
    </r>
    <r>
      <rPr>
        <sz val="12"/>
        <color theme="1"/>
        <rFont val="Times New Roman"/>
        <family val="1"/>
      </rPr>
      <t xml:space="preserve"> = </t>
    </r>
    <r>
      <rPr>
        <i/>
        <sz val="12"/>
        <color theme="1"/>
        <rFont val="Times New Roman"/>
        <family val="1"/>
      </rPr>
      <t>p</t>
    </r>
    <r>
      <rPr>
        <vertAlign val="subscript"/>
        <sz val="12"/>
        <color theme="1"/>
        <rFont val="Times New Roman"/>
        <family val="1"/>
      </rPr>
      <t>Mo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p</t>
    </r>
    <r>
      <rPr>
        <vertAlign val="subscript"/>
        <sz val="12"/>
        <color theme="1"/>
        <rFont val="Times New Roman"/>
        <family val="1"/>
      </rPr>
      <t>Pu1</t>
    </r>
    <r>
      <rPr>
        <sz val="12"/>
        <color theme="1"/>
        <rFont val="Times New Roman"/>
        <family val="1"/>
      </rPr>
      <t xml:space="preserve"> + </t>
    </r>
    <r>
      <rPr>
        <i/>
        <sz val="12"/>
        <color theme="1"/>
        <rFont val="Times New Roman"/>
        <family val="1"/>
      </rPr>
      <t>p</t>
    </r>
    <r>
      <rPr>
        <vertAlign val="subscript"/>
        <sz val="12"/>
        <color theme="1"/>
        <rFont val="Times New Roman"/>
        <family val="1"/>
      </rPr>
      <t>Pu2</t>
    </r>
    <r>
      <rPr>
        <sz val="12"/>
        <color theme="1"/>
        <rFont val="Times New Roman"/>
        <family val="1"/>
      </rPr>
      <t xml:space="preserve"> - </t>
    </r>
    <r>
      <rPr>
        <i/>
        <sz val="12"/>
        <color theme="1"/>
        <rFont val="Times New Roman"/>
        <family val="1"/>
      </rPr>
      <t>p</t>
    </r>
    <r>
      <rPr>
        <vertAlign val="subscript"/>
        <sz val="12"/>
        <color theme="1"/>
        <rFont val="Times New Roman"/>
        <family val="1"/>
      </rPr>
      <t>Pu1</t>
    </r>
    <r>
      <rPr>
        <i/>
        <sz val="12"/>
        <color theme="1"/>
        <rFont val="Times New Roman"/>
        <family val="1"/>
      </rPr>
      <t>p</t>
    </r>
    <r>
      <rPr>
        <vertAlign val="subscript"/>
        <sz val="12"/>
        <color theme="1"/>
        <rFont val="Times New Roman"/>
        <family val="1"/>
      </rPr>
      <t>Pu2</t>
    </r>
    <r>
      <rPr>
        <sz val="12"/>
        <color theme="1"/>
        <rFont val="Times New Roman"/>
        <family val="1"/>
      </rPr>
      <t>)(</t>
    </r>
    <r>
      <rPr>
        <i/>
        <sz val="12"/>
        <color theme="1"/>
        <rFont val="Times New Roman"/>
        <family val="1"/>
      </rPr>
      <t>p</t>
    </r>
    <r>
      <rPr>
        <vertAlign val="subscript"/>
        <sz val="12"/>
        <color theme="1"/>
        <rFont val="Times New Roman"/>
        <family val="1"/>
      </rPr>
      <t>PP1</t>
    </r>
    <r>
      <rPr>
        <i/>
        <sz val="12"/>
        <color theme="1"/>
        <rFont val="Times New Roman"/>
        <family val="1"/>
      </rPr>
      <t>p</t>
    </r>
    <r>
      <rPr>
        <vertAlign val="subscript"/>
        <sz val="12"/>
        <color theme="1"/>
        <rFont val="Times New Roman"/>
        <family val="1"/>
      </rPr>
      <t>PP2</t>
    </r>
    <r>
      <rPr>
        <sz val="12"/>
        <color theme="1"/>
        <rFont val="Times New Roman"/>
        <family val="1"/>
      </rPr>
      <t xml:space="preserve"> + </t>
    </r>
    <r>
      <rPr>
        <i/>
        <sz val="12"/>
        <color theme="1"/>
        <rFont val="Times New Roman"/>
        <family val="1"/>
      </rPr>
      <t>p</t>
    </r>
    <r>
      <rPr>
        <vertAlign val="subscript"/>
        <sz val="12"/>
        <color theme="1"/>
        <rFont val="Times New Roman"/>
        <family val="1"/>
      </rPr>
      <t>PP2</t>
    </r>
    <r>
      <rPr>
        <i/>
        <sz val="12"/>
        <color theme="1"/>
        <rFont val="Times New Roman"/>
        <family val="1"/>
      </rPr>
      <t>p</t>
    </r>
    <r>
      <rPr>
        <vertAlign val="subscript"/>
        <sz val="12"/>
        <color theme="1"/>
        <rFont val="Times New Roman"/>
        <family val="1"/>
      </rPr>
      <t>PP3</t>
    </r>
    <r>
      <rPr>
        <sz val="12"/>
        <color theme="1"/>
        <rFont val="Times New Roman"/>
        <family val="1"/>
      </rPr>
      <t xml:space="preserve"> + </t>
    </r>
    <r>
      <rPr>
        <i/>
        <sz val="12"/>
        <color theme="1"/>
        <rFont val="Times New Roman"/>
        <family val="1"/>
      </rPr>
      <t>p</t>
    </r>
    <r>
      <rPr>
        <vertAlign val="subscript"/>
        <sz val="12"/>
        <color theme="1"/>
        <rFont val="Times New Roman"/>
        <family val="1"/>
      </rPr>
      <t>PP1</t>
    </r>
    <r>
      <rPr>
        <i/>
        <sz val="12"/>
        <color theme="1"/>
        <rFont val="Times New Roman"/>
        <family val="1"/>
      </rPr>
      <t>p</t>
    </r>
    <r>
      <rPr>
        <vertAlign val="subscript"/>
        <sz val="12"/>
        <color theme="1"/>
        <rFont val="Times New Roman"/>
        <family val="1"/>
      </rPr>
      <t>PP3</t>
    </r>
    <r>
      <rPr>
        <sz val="12"/>
        <color theme="1"/>
        <rFont val="Times New Roman"/>
        <family val="1"/>
      </rPr>
      <t xml:space="preserve"> - 2</t>
    </r>
    <r>
      <rPr>
        <i/>
        <sz val="12"/>
        <color theme="1"/>
        <rFont val="Times New Roman"/>
        <family val="1"/>
      </rPr>
      <t>p</t>
    </r>
    <r>
      <rPr>
        <vertAlign val="subscript"/>
        <sz val="12"/>
        <color theme="1"/>
        <rFont val="Times New Roman"/>
        <family val="1"/>
      </rPr>
      <t>PP1</t>
    </r>
    <r>
      <rPr>
        <i/>
        <sz val="12"/>
        <color theme="1"/>
        <rFont val="Times New Roman"/>
        <family val="1"/>
      </rPr>
      <t>p</t>
    </r>
    <r>
      <rPr>
        <vertAlign val="subscript"/>
        <sz val="12"/>
        <color theme="1"/>
        <rFont val="Times New Roman"/>
        <family val="1"/>
      </rPr>
      <t>PP2</t>
    </r>
    <r>
      <rPr>
        <i/>
        <sz val="12"/>
        <color theme="1"/>
        <rFont val="Times New Roman"/>
        <family val="1"/>
      </rPr>
      <t>p</t>
    </r>
    <r>
      <rPr>
        <vertAlign val="subscript"/>
        <sz val="12"/>
        <color theme="1"/>
        <rFont val="Times New Roman"/>
        <family val="1"/>
      </rPr>
      <t>PP3</t>
    </r>
    <r>
      <rPr>
        <sz val="12"/>
        <color theme="1"/>
        <rFont val="Times New Roman"/>
        <family val="1"/>
      </rPr>
      <t>)</t>
    </r>
    <r>
      <rPr>
        <i/>
        <sz val="12"/>
        <color theme="1"/>
        <rFont val="Times New Roman"/>
        <family val="1"/>
      </rPr>
      <t>p</t>
    </r>
    <r>
      <rPr>
        <vertAlign val="subscript"/>
        <sz val="12"/>
        <color theme="1"/>
        <rFont val="Times New Roman"/>
        <family val="1"/>
      </rPr>
      <t>MP</t>
    </r>
  </si>
  <si>
    <t>Cut set(s) with 1 component (Total: 2)</t>
  </si>
  <si>
    <t xml:space="preserve">   {Mo} </t>
  </si>
  <si>
    <t xml:space="preserve"> </t>
  </si>
  <si>
    <t>Cut set(s) with 2 components (Total: 4)</t>
  </si>
  <si>
    <t xml:space="preserve">   {PP1,PP2} </t>
  </si>
  <si>
    <t xml:space="preserve">   {PP1,PP3} </t>
  </si>
  <si>
    <t xml:space="preserve">   {PP2,PP3} </t>
  </si>
  <si>
    <t xml:space="preserve">   {Pu1,Pu2}</t>
  </si>
  <si>
    <r>
      <rPr>
        <i/>
        <sz val="11"/>
        <color theme="1"/>
        <rFont val="Calibri"/>
        <family val="2"/>
        <scheme val="minor"/>
      </rPr>
      <t>K</t>
    </r>
    <r>
      <rPr>
        <i/>
        <vertAlign val="subscript"/>
        <sz val="11"/>
        <color theme="1"/>
        <rFont val="Calibri"/>
        <family val="2"/>
        <scheme val="minor"/>
      </rPr>
      <t>j</t>
    </r>
  </si>
  <si>
    <r>
      <t>Q</t>
    </r>
    <r>
      <rPr>
        <i/>
        <vertAlign val="subscript"/>
        <sz val="11"/>
        <color theme="1"/>
        <rFont val="Calibri"/>
        <family val="2"/>
        <scheme val="minor"/>
      </rPr>
      <t>j</t>
    </r>
  </si>
  <si>
    <r>
      <t>1-Q</t>
    </r>
    <r>
      <rPr>
        <i/>
        <vertAlign val="subscript"/>
        <sz val="11"/>
        <color theme="1"/>
        <rFont val="Calibri"/>
        <family val="2"/>
        <scheme val="minor"/>
      </rPr>
      <t>j</t>
    </r>
  </si>
  <si>
    <r>
      <rPr>
        <i/>
        <sz val="9"/>
        <color theme="1"/>
        <rFont val="Arial"/>
        <family val="2"/>
      </rPr>
      <t>p</t>
    </r>
    <r>
      <rPr>
        <vertAlign val="subscript"/>
        <sz val="9"/>
        <color theme="1"/>
        <rFont val="Arial"/>
        <family val="2"/>
      </rPr>
      <t xml:space="preserve">S </t>
    </r>
    <r>
      <rPr>
        <sz val="9"/>
        <color theme="1"/>
        <rFont val="Arial"/>
        <family val="2"/>
      </rPr>
      <t>=</t>
    </r>
  </si>
  <si>
    <r>
      <t xml:space="preserve">RBD: </t>
    </r>
    <r>
      <rPr>
        <i/>
        <sz val="9"/>
        <color theme="1"/>
        <rFont val="Arial"/>
        <family val="2"/>
      </rPr>
      <t>p</t>
    </r>
    <r>
      <rPr>
        <vertAlign val="subscript"/>
        <sz val="9"/>
        <color theme="1"/>
        <rFont val="Arial"/>
        <family val="2"/>
      </rPr>
      <t xml:space="preserve">S </t>
    </r>
    <r>
      <rPr>
        <sz val="9"/>
        <color theme="1"/>
        <rFont val="Arial"/>
        <family val="2"/>
      </rPr>
      <t>=</t>
    </r>
  </si>
  <si>
    <t>Ç</t>
  </si>
  <si>
    <r>
      <t>Q</t>
    </r>
    <r>
      <rPr>
        <i/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-formula</t>
    </r>
  </si>
  <si>
    <r>
      <t xml:space="preserve">Incl&amp;Excl: </t>
    </r>
    <r>
      <rPr>
        <i/>
        <sz val="9"/>
        <color theme="1"/>
        <rFont val="Arial"/>
        <family val="2"/>
      </rPr>
      <t>p</t>
    </r>
    <r>
      <rPr>
        <vertAlign val="subscript"/>
        <sz val="9"/>
        <color theme="1"/>
        <rFont val="Arial"/>
        <family val="2"/>
      </rPr>
      <t xml:space="preserve">S </t>
    </r>
    <r>
      <rPr>
        <sz val="9"/>
        <color theme="1"/>
        <rFont val="Arial"/>
        <family val="2"/>
      </rPr>
      <t>=</t>
    </r>
  </si>
  <si>
    <r>
      <t>K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</si>
  <si>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Pr(</t>
    </r>
    <r>
      <rPr>
        <i/>
        <sz val="11"/>
        <color theme="1"/>
        <rFont val="Calibri"/>
        <family val="2"/>
        <scheme val="minor"/>
      </rPr>
      <t>E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mbol"/>
        <family val="1"/>
        <charset val="2"/>
      </rPr>
      <t>Ç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 E</t>
    </r>
    <r>
      <rPr>
        <i/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)</t>
    </r>
  </si>
  <si>
    <r>
      <rPr>
        <sz val="9"/>
        <color theme="1"/>
        <rFont val="Symbol"/>
        <family val="1"/>
        <charset val="2"/>
      </rPr>
      <t>S</t>
    </r>
    <r>
      <rPr>
        <sz val="9"/>
        <color theme="1"/>
        <rFont val="Arial"/>
        <family val="2"/>
      </rPr>
      <t>=</t>
    </r>
  </si>
  <si>
    <t>{Mo}</t>
  </si>
  <si>
    <t>{PP1,PP2}</t>
  </si>
  <si>
    <t>{PP1,PP3}</t>
  </si>
  <si>
    <t>{PP2,PP3}</t>
  </si>
  <si>
    <t>{Pu1,Pu2}</t>
  </si>
  <si>
    <r>
      <t xml:space="preserve">Upper bound: </t>
    </r>
    <r>
      <rPr>
        <i/>
        <sz val="9"/>
        <color theme="1"/>
        <rFont val="Arial"/>
        <family val="2"/>
      </rPr>
      <t>p</t>
    </r>
    <r>
      <rPr>
        <vertAlign val="subscript"/>
        <sz val="9"/>
        <color theme="1"/>
        <rFont val="Arial"/>
        <family val="2"/>
      </rPr>
      <t xml:space="preserve">S </t>
    </r>
    <r>
      <rPr>
        <sz val="9"/>
        <color theme="1"/>
        <rFont val="Arial"/>
        <family val="2"/>
      </rPr>
      <t>=</t>
    </r>
  </si>
  <si>
    <r>
      <rPr>
        <i/>
        <u val="double"/>
        <sz val="9"/>
        <color theme="1"/>
        <rFont val="Arial"/>
        <family val="2"/>
      </rPr>
      <t>Q</t>
    </r>
    <r>
      <rPr>
        <u val="double"/>
        <vertAlign val="subscript"/>
        <sz val="9"/>
        <color theme="1"/>
        <rFont val="Arial"/>
        <family val="2"/>
      </rPr>
      <t xml:space="preserve">0 </t>
    </r>
    <r>
      <rPr>
        <u val="double"/>
        <sz val="9"/>
        <color theme="1"/>
        <rFont val="Arial"/>
        <family val="2"/>
      </rPr>
      <t>=</t>
    </r>
  </si>
  <si>
    <t>Comment:</t>
  </si>
  <si>
    <t>We do not need to multiply out the parentheses because we see that this will not give any powers; hence no exponents to remove</t>
  </si>
  <si>
    <t>"Sum"</t>
  </si>
  <si>
    <t>"Upper Bound"</t>
  </si>
  <si>
    <t>Formula</t>
  </si>
  <si>
    <t>Comparison:</t>
  </si>
  <si>
    <t>=Exact answer</t>
  </si>
  <si>
    <t>Pumps:</t>
  </si>
  <si>
    <t>1oo2</t>
  </si>
  <si>
    <t>2oo3</t>
  </si>
  <si>
    <t>Pre-processing:</t>
  </si>
  <si>
    <r>
      <t xml:space="preserve">Formula </t>
    </r>
    <r>
      <rPr>
        <b/>
        <i/>
        <sz val="11"/>
        <color theme="0"/>
        <rFont val="Calibri Light"/>
        <family val="2"/>
        <scheme val="major"/>
      </rPr>
      <t>q</t>
    </r>
  </si>
  <si>
    <r>
      <t xml:space="preserve">Formula </t>
    </r>
    <r>
      <rPr>
        <b/>
        <i/>
        <sz val="11"/>
        <color theme="0"/>
        <rFont val="Calibri Light"/>
        <family val="2"/>
        <scheme val="major"/>
      </rPr>
      <t>p</t>
    </r>
  </si>
  <si>
    <r>
      <t>f</t>
    </r>
    <r>
      <rPr>
        <sz val="12"/>
        <color theme="1"/>
        <rFont val="Times New Roman"/>
        <family val="1"/>
      </rPr>
      <t>(</t>
    </r>
    <r>
      <rPr>
        <b/>
        <sz val="12"/>
        <color theme="1"/>
        <rFont val="Times New Roman"/>
        <family val="1"/>
      </rPr>
      <t>x</t>
    </r>
    <r>
      <rPr>
        <sz val="12"/>
        <color theme="1"/>
        <rFont val="Times New Roman"/>
        <family val="1"/>
      </rPr>
      <t xml:space="preserve">) = </t>
    </r>
    <r>
      <rPr>
        <i/>
        <sz val="12"/>
        <color theme="1"/>
        <rFont val="Times New Roman"/>
        <family val="1"/>
      </rPr>
      <t>x</t>
    </r>
    <r>
      <rPr>
        <vertAlign val="subscript"/>
        <sz val="12"/>
        <color theme="1"/>
        <rFont val="Times New Roman"/>
        <family val="1"/>
      </rPr>
      <t>1</t>
    </r>
    <r>
      <rPr>
        <i/>
        <sz val="12"/>
        <color theme="1"/>
        <rFont val="Times New Roman"/>
        <family val="1"/>
      </rPr>
      <t>x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+ </t>
    </r>
    <r>
      <rPr>
        <i/>
        <sz val="12"/>
        <color theme="1"/>
        <rFont val="Times New Roman"/>
        <family val="1"/>
      </rPr>
      <t>x</t>
    </r>
    <r>
      <rPr>
        <vertAlign val="subscript"/>
        <sz val="12"/>
        <color theme="1"/>
        <rFont val="Times New Roman"/>
        <family val="1"/>
      </rPr>
      <t>2</t>
    </r>
    <r>
      <rPr>
        <i/>
        <sz val="12"/>
        <color theme="1"/>
        <rFont val="Times New Roman"/>
        <family val="1"/>
      </rPr>
      <t>x</t>
    </r>
    <r>
      <rPr>
        <vertAlign val="sub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 xml:space="preserve"> + </t>
    </r>
    <r>
      <rPr>
        <i/>
        <sz val="12"/>
        <color theme="1"/>
        <rFont val="Times New Roman"/>
        <family val="1"/>
      </rPr>
      <t>x</t>
    </r>
    <r>
      <rPr>
        <vertAlign val="subscript"/>
        <sz val="12"/>
        <color theme="1"/>
        <rFont val="Times New Roman"/>
        <family val="1"/>
      </rPr>
      <t>1</t>
    </r>
    <r>
      <rPr>
        <i/>
        <sz val="12"/>
        <color theme="1"/>
        <rFont val="Times New Roman"/>
        <family val="1"/>
      </rPr>
      <t>x</t>
    </r>
    <r>
      <rPr>
        <vertAlign val="sub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 xml:space="preserve"> - 2</t>
    </r>
    <r>
      <rPr>
        <i/>
        <sz val="12"/>
        <color theme="1"/>
        <rFont val="Times New Roman"/>
        <family val="1"/>
      </rPr>
      <t>x</t>
    </r>
    <r>
      <rPr>
        <vertAlign val="subscript"/>
        <sz val="12"/>
        <color theme="1"/>
        <rFont val="Times New Roman"/>
        <family val="1"/>
      </rPr>
      <t>1</t>
    </r>
    <r>
      <rPr>
        <i/>
        <sz val="12"/>
        <color theme="1"/>
        <rFont val="Times New Roman"/>
        <family val="1"/>
      </rPr>
      <t>x</t>
    </r>
    <r>
      <rPr>
        <vertAlign val="subscript"/>
        <sz val="12"/>
        <color theme="1"/>
        <rFont val="Times New Roman"/>
        <family val="1"/>
      </rPr>
      <t>2</t>
    </r>
    <r>
      <rPr>
        <i/>
        <sz val="12"/>
        <color theme="1"/>
        <rFont val="Times New Roman"/>
        <family val="1"/>
      </rPr>
      <t>x</t>
    </r>
    <r>
      <rPr>
        <vertAlign val="sub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/>
    </r>
  </si>
  <si>
    <t>Alsko note the general formula for a 2oo3 system:</t>
  </si>
  <si>
    <t>What:</t>
  </si>
  <si>
    <t>Where:</t>
  </si>
  <si>
    <t>When:</t>
  </si>
  <si>
    <t>No output from the process</t>
  </si>
  <si>
    <t>E.g., in process area A</t>
  </si>
  <si>
    <t>During normal operation</t>
  </si>
  <si>
    <t xml:space="preserve">   {MP} </t>
  </si>
  <si>
    <t>{MP}</t>
  </si>
  <si>
    <t>TOP event definition</t>
  </si>
  <si>
    <t>Boundary conditions:</t>
  </si>
  <si>
    <t>Do not consider power outage</t>
  </si>
  <si>
    <t>Do not consider sabotage, earth quake etc</t>
  </si>
  <si>
    <t>Cut sets:</t>
  </si>
  <si>
    <t>"Second order terms"</t>
  </si>
  <si>
    <t>For a KooN we put an OR gate at the TOP, then we identify all combinations of K inputs. Each of these combines the inputs with an AND gate to go under the OR gate</t>
  </si>
  <si>
    <r>
      <rPr>
        <b/>
        <i/>
        <sz val="11"/>
        <color theme="1"/>
        <rFont val="Calibri"/>
        <family val="2"/>
        <scheme val="minor"/>
      </rPr>
      <t>K</t>
    </r>
    <r>
      <rPr>
        <b/>
        <sz val="11"/>
        <color theme="1"/>
        <rFont val="Calibri"/>
        <family val="2"/>
        <scheme val="minor"/>
      </rPr>
      <t>oo</t>
    </r>
    <r>
      <rPr>
        <b/>
        <i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</si>
</sst>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FFFFFF"/>
      <name val="Calibri Light"/>
      <family val="2"/>
      <scheme val="major"/>
    </font>
    <font>
      <b/>
      <i/>
      <sz val="12"/>
      <color rgb="FFFFFFFF"/>
      <name val="Calibri Light"/>
      <family val="2"/>
      <scheme val="major"/>
    </font>
    <font>
      <sz val="12"/>
      <color theme="1"/>
      <name val="Symbol"/>
      <family val="1"/>
      <charset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vertAlign val="subscript"/>
      <sz val="9"/>
      <color theme="1"/>
      <name val="Arial"/>
      <family val="2"/>
    </font>
    <font>
      <sz val="11"/>
      <color theme="1"/>
      <name val="Symbol"/>
      <family val="1"/>
      <charset val="2"/>
    </font>
    <font>
      <sz val="9"/>
      <color theme="1"/>
      <name val="Symbol"/>
      <family val="1"/>
      <charset val="2"/>
    </font>
    <font>
      <u val="double"/>
      <sz val="9"/>
      <color theme="1"/>
      <name val="Arial"/>
      <family val="2"/>
    </font>
    <font>
      <i/>
      <u val="double"/>
      <sz val="9"/>
      <color theme="1"/>
      <name val="Arial"/>
      <family val="2"/>
    </font>
    <font>
      <u val="double"/>
      <vertAlign val="subscript"/>
      <sz val="9"/>
      <color theme="1"/>
      <name val="Arial"/>
      <family val="2"/>
    </font>
    <font>
      <u val="double"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 Light"/>
      <family val="2"/>
      <scheme val="major"/>
    </font>
    <font>
      <b/>
      <i/>
      <sz val="11"/>
      <color theme="0"/>
      <name val="Calibri Light"/>
      <family val="2"/>
      <scheme val="major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4" fillId="0" borderId="0" xfId="0" applyFont="1"/>
    <xf numFmtId="0" fontId="9" fillId="3" borderId="0" xfId="0" applyFont="1" applyFill="1" applyAlignment="1">
      <alignment vertical="center"/>
    </xf>
    <xf numFmtId="0" fontId="14" fillId="3" borderId="0" xfId="0" applyFont="1" applyFill="1"/>
    <xf numFmtId="0" fontId="9" fillId="4" borderId="0" xfId="0" applyFont="1" applyFill="1" applyAlignment="1">
      <alignment horizontal="right" vertical="center"/>
    </xf>
    <xf numFmtId="0" fontId="9" fillId="5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" fillId="0" borderId="0" xfId="0" applyFont="1"/>
    <xf numFmtId="0" fontId="16" fillId="0" borderId="0" xfId="0" applyFont="1" applyAlignment="1">
      <alignment horizontal="right" vertical="center"/>
    </xf>
    <xf numFmtId="0" fontId="19" fillId="0" borderId="0" xfId="0" applyFont="1"/>
    <xf numFmtId="0" fontId="0" fillId="7" borderId="0" xfId="0" applyFill="1"/>
    <xf numFmtId="0" fontId="19" fillId="7" borderId="0" xfId="0" applyFont="1" applyFill="1"/>
    <xf numFmtId="0" fontId="0" fillId="8" borderId="0" xfId="0" applyFill="1"/>
    <xf numFmtId="0" fontId="19" fillId="8" borderId="0" xfId="0" applyFont="1" applyFill="1"/>
    <xf numFmtId="0" fontId="1" fillId="8" borderId="0" xfId="0" applyFont="1" applyFill="1"/>
    <xf numFmtId="0" fontId="10" fillId="0" borderId="3" xfId="0" applyFont="1" applyBorder="1"/>
    <xf numFmtId="0" fontId="10" fillId="7" borderId="3" xfId="0" applyFont="1" applyFill="1" applyBorder="1"/>
    <xf numFmtId="0" fontId="10" fillId="8" borderId="3" xfId="0" applyFont="1" applyFill="1" applyBorder="1"/>
    <xf numFmtId="0" fontId="0" fillId="0" borderId="3" xfId="0" applyBorder="1"/>
    <xf numFmtId="0" fontId="0" fillId="0" borderId="3" xfId="0" applyFont="1" applyBorder="1"/>
    <xf numFmtId="0" fontId="9" fillId="0" borderId="3" xfId="0" applyFont="1" applyBorder="1" applyAlignment="1">
      <alignment vertical="center"/>
    </xf>
    <xf numFmtId="0" fontId="0" fillId="7" borderId="3" xfId="0" applyFill="1" applyBorder="1"/>
    <xf numFmtId="0" fontId="0" fillId="8" borderId="3" xfId="0" applyFill="1" applyBorder="1"/>
    <xf numFmtId="0" fontId="0" fillId="5" borderId="0" xfId="0" applyFont="1" applyFill="1"/>
    <xf numFmtId="0" fontId="0" fillId="4" borderId="0" xfId="0" applyFont="1" applyFill="1"/>
    <xf numFmtId="0" fontId="9" fillId="6" borderId="0" xfId="0" applyFont="1" applyFill="1" applyAlignment="1">
      <alignment horizontal="right" vertical="center"/>
    </xf>
    <xf numFmtId="0" fontId="0" fillId="6" borderId="0" xfId="0" applyFont="1" applyFill="1"/>
    <xf numFmtId="0" fontId="0" fillId="0" borderId="0" xfId="0" quotePrefix="1"/>
    <xf numFmtId="0" fontId="9" fillId="0" borderId="0" xfId="0" applyFont="1" applyAlignment="1">
      <alignment horizontal="left" vertical="center"/>
    </xf>
    <xf numFmtId="0" fontId="20" fillId="9" borderId="0" xfId="0" applyFont="1" applyFill="1"/>
    <xf numFmtId="0" fontId="21" fillId="9" borderId="0" xfId="0" applyFont="1" applyFill="1"/>
    <xf numFmtId="0" fontId="10" fillId="0" borderId="0" xfId="0" applyFont="1"/>
    <xf numFmtId="0" fontId="0" fillId="0" borderId="0" xfId="0" applyFont="1"/>
    <xf numFmtId="0" fontId="9" fillId="6" borderId="0" xfId="0" applyFont="1" applyFill="1" applyAlignment="1">
      <alignment vertical="center"/>
    </xf>
    <xf numFmtId="0" fontId="0" fillId="6" borderId="0" xfId="0" applyFill="1"/>
    <xf numFmtId="0" fontId="9" fillId="10" borderId="0" xfId="0" applyFont="1" applyFill="1" applyAlignment="1">
      <alignment vertical="center"/>
    </xf>
    <xf numFmtId="0" fontId="0" fillId="10" borderId="0" xfId="0" applyFill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0</xdr:row>
          <xdr:rowOff>91440</xdr:rowOff>
        </xdr:from>
        <xdr:to>
          <xdr:col>7</xdr:col>
          <xdr:colOff>53340</xdr:colOff>
          <xdr:row>6</xdr:row>
          <xdr:rowOff>121920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0</xdr:row>
          <xdr:rowOff>22860</xdr:rowOff>
        </xdr:from>
        <xdr:to>
          <xdr:col>8</xdr:col>
          <xdr:colOff>152400</xdr:colOff>
          <xdr:row>28</xdr:row>
          <xdr:rowOff>83820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9</xdr:col>
          <xdr:colOff>220980</xdr:colOff>
          <xdr:row>13</xdr:row>
          <xdr:rowOff>68580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4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Visio_Drawing.vsd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Visio_Drawing1.vsdx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3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workbookViewId="0">
      <selection activeCell="D2" sqref="D2"/>
    </sheetView>
  </sheetViews>
  <sheetFormatPr defaultRowHeight="14.4" x14ac:dyDescent="0.3"/>
  <cols>
    <col min="6" max="6" width="3.5546875" customWidth="1"/>
    <col min="7" max="7" width="11.21875" customWidth="1"/>
    <col min="8" max="8" width="10.109375" customWidth="1"/>
  </cols>
  <sheetData>
    <row r="1" spans="1:8" ht="16.2" thickBot="1" x14ac:dyDescent="0.35">
      <c r="A1" s="1" t="s">
        <v>0</v>
      </c>
      <c r="B1" s="2" t="s">
        <v>1</v>
      </c>
      <c r="C1" s="2" t="s">
        <v>2</v>
      </c>
      <c r="D1" s="3" t="s">
        <v>10</v>
      </c>
      <c r="E1" s="3" t="s">
        <v>11</v>
      </c>
      <c r="F1" s="37"/>
      <c r="G1" s="38" t="s">
        <v>54</v>
      </c>
      <c r="H1" s="38" t="s">
        <v>55</v>
      </c>
    </row>
    <row r="2" spans="1:8" x14ac:dyDescent="0.3">
      <c r="A2" t="s">
        <v>3</v>
      </c>
      <c r="B2">
        <v>15000</v>
      </c>
      <c r="C2">
        <v>5</v>
      </c>
      <c r="D2">
        <f>C2/(C2+B2)</f>
        <v>3.332222592469177E-4</v>
      </c>
      <c r="E2">
        <f>1-D2</f>
        <v>0.99966677774075308</v>
      </c>
      <c r="G2" t="str">
        <f ca="1">_xlfn.FORMULATEXT(D2)</f>
        <v>=C2/(C2+B2)</v>
      </c>
      <c r="H2" t="str">
        <f ca="1">_xlfn.FORMULATEXT(E2)</f>
        <v>=1-D2</v>
      </c>
    </row>
    <row r="3" spans="1:8" x14ac:dyDescent="0.3">
      <c r="A3" t="s">
        <v>4</v>
      </c>
      <c r="B3">
        <v>2920</v>
      </c>
      <c r="C3">
        <v>24</v>
      </c>
      <c r="D3">
        <f t="shared" ref="D3:D8" si="0">C3/(C3+B3)</f>
        <v>8.152173913043478E-3</v>
      </c>
      <c r="E3">
        <f t="shared" ref="E3:E8" si="1">1-D3</f>
        <v>0.99184782608695654</v>
      </c>
      <c r="G3" t="str">
        <f t="shared" ref="G3:G8" ca="1" si="2">_xlfn.FORMULATEXT(D3)</f>
        <v>=C3/(C3+B3)</v>
      </c>
      <c r="H3" t="str">
        <f t="shared" ref="H3:H8" ca="1" si="3">_xlfn.FORMULATEXT(E3)</f>
        <v>=1-D3</v>
      </c>
    </row>
    <row r="4" spans="1:8" x14ac:dyDescent="0.3">
      <c r="A4" t="s">
        <v>5</v>
      </c>
      <c r="B4">
        <v>2920</v>
      </c>
      <c r="C4">
        <v>24</v>
      </c>
      <c r="D4">
        <f t="shared" si="0"/>
        <v>8.152173913043478E-3</v>
      </c>
      <c r="E4">
        <f t="shared" si="1"/>
        <v>0.99184782608695654</v>
      </c>
      <c r="G4" t="str">
        <f t="shared" ca="1" si="2"/>
        <v>=C4/(C4+B4)</v>
      </c>
      <c r="H4" t="str">
        <f t="shared" ca="1" si="3"/>
        <v>=1-D4</v>
      </c>
    </row>
    <row r="5" spans="1:8" x14ac:dyDescent="0.3">
      <c r="A5" t="s">
        <v>6</v>
      </c>
      <c r="B5">
        <v>2920</v>
      </c>
      <c r="C5">
        <v>24</v>
      </c>
      <c r="D5">
        <f t="shared" si="0"/>
        <v>8.152173913043478E-3</v>
      </c>
      <c r="E5">
        <f t="shared" si="1"/>
        <v>0.99184782608695654</v>
      </c>
      <c r="G5" t="str">
        <f t="shared" ca="1" si="2"/>
        <v>=C5/(C5+B5)</v>
      </c>
      <c r="H5" t="str">
        <f t="shared" ca="1" si="3"/>
        <v>=1-D5</v>
      </c>
    </row>
    <row r="6" spans="1:8" x14ac:dyDescent="0.3">
      <c r="A6" t="s">
        <v>7</v>
      </c>
      <c r="B6">
        <v>8760</v>
      </c>
      <c r="C6">
        <v>16</v>
      </c>
      <c r="D6">
        <f t="shared" si="0"/>
        <v>1.8231540565177757E-3</v>
      </c>
      <c r="E6">
        <f t="shared" si="1"/>
        <v>0.99817684594348222</v>
      </c>
      <c r="G6" t="str">
        <f t="shared" ca="1" si="2"/>
        <v>=C6/(C6+B6)</v>
      </c>
      <c r="H6" t="str">
        <f t="shared" ca="1" si="3"/>
        <v>=1-D6</v>
      </c>
    </row>
    <row r="7" spans="1:8" x14ac:dyDescent="0.3">
      <c r="A7" t="s">
        <v>8</v>
      </c>
      <c r="B7">
        <v>4370</v>
      </c>
      <c r="C7">
        <v>48</v>
      </c>
      <c r="D7">
        <f t="shared" si="0"/>
        <v>1.0864644635581712E-2</v>
      </c>
      <c r="E7">
        <f t="shared" si="1"/>
        <v>0.98913535536441832</v>
      </c>
      <c r="G7" t="str">
        <f t="shared" ca="1" si="2"/>
        <v>=C7/(C7+B7)</v>
      </c>
      <c r="H7" t="str">
        <f t="shared" ca="1" si="3"/>
        <v>=1-D7</v>
      </c>
    </row>
    <row r="8" spans="1:8" x14ac:dyDescent="0.3">
      <c r="A8" t="s">
        <v>9</v>
      </c>
      <c r="B8">
        <v>4370</v>
      </c>
      <c r="C8">
        <v>48</v>
      </c>
      <c r="D8">
        <f t="shared" si="0"/>
        <v>1.0864644635581712E-2</v>
      </c>
      <c r="E8">
        <f t="shared" si="1"/>
        <v>0.98913535536441832</v>
      </c>
      <c r="G8" t="str">
        <f t="shared" ca="1" si="2"/>
        <v>=C8/(C8+B8)</v>
      </c>
      <c r="H8" t="str">
        <f t="shared" ca="1" si="3"/>
        <v>=1-D8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C22"/>
  <sheetViews>
    <sheetView zoomScale="130" zoomScaleNormal="130" workbookViewId="0">
      <selection activeCell="A24" sqref="A24"/>
    </sheetView>
  </sheetViews>
  <sheetFormatPr defaultRowHeight="14.4" x14ac:dyDescent="0.3"/>
  <sheetData>
    <row r="9" spans="1:3" x14ac:dyDescent="0.3">
      <c r="A9" t="s">
        <v>12</v>
      </c>
    </row>
    <row r="10" spans="1:3" ht="18" x14ac:dyDescent="0.3">
      <c r="A10" s="4" t="s">
        <v>15</v>
      </c>
    </row>
    <row r="12" spans="1:3" x14ac:dyDescent="0.3">
      <c r="A12" t="s">
        <v>13</v>
      </c>
    </row>
    <row r="13" spans="1:3" ht="18" x14ac:dyDescent="0.3">
      <c r="A13" s="5" t="s">
        <v>16</v>
      </c>
    </row>
    <row r="15" spans="1:3" x14ac:dyDescent="0.3">
      <c r="A15" s="17" t="s">
        <v>14</v>
      </c>
      <c r="B15" s="17">
        <f>p_Mo*(p_Pu1 + p_Pu2 - p_Pu1*p_Pu2)*(p_PP1*p_PP2 + p_PP2*p_PP3 + p_PP1*p_PP3 - 2*p_PP1*p_PP2*p_PP3)*p_MP</f>
        <v>0.99752860572335234</v>
      </c>
      <c r="C15" t="str">
        <f ca="1">_xlfn.FORMULATEXT(B15)</f>
        <v>=p_Mo*(p_Pu1 + p_Pu2 - p_Pu1*p_Pu2)*(p_PP1*p_PP2 + p_PP2*p_PP3 + p_PP1*p_PP3 - 2*p_PP1*p_PP2*p_PP3)*p_MP</v>
      </c>
    </row>
    <row r="17" spans="1:1" x14ac:dyDescent="0.3">
      <c r="A17" s="15" t="s">
        <v>43</v>
      </c>
    </row>
    <row r="18" spans="1:1" x14ac:dyDescent="0.3">
      <c r="A18" t="s">
        <v>44</v>
      </c>
    </row>
    <row r="20" spans="1:1" x14ac:dyDescent="0.3">
      <c r="A20" t="s">
        <v>57</v>
      </c>
    </row>
    <row r="21" spans="1:1" ht="18" x14ac:dyDescent="0.3">
      <c r="A21" s="4" t="s">
        <v>56</v>
      </c>
    </row>
    <row r="22" spans="1:1" ht="15" x14ac:dyDescent="0.3">
      <c r="A22" s="4"/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5" shapeId="2049" r:id="rId4">
          <objectPr defaultSize="0" r:id="rId5">
            <anchor moveWithCells="1">
              <from>
                <xdr:col>0</xdr:col>
                <xdr:colOff>152400</xdr:colOff>
                <xdr:row>0</xdr:row>
                <xdr:rowOff>91440</xdr:rowOff>
              </from>
              <to>
                <xdr:col>7</xdr:col>
                <xdr:colOff>53340</xdr:colOff>
                <xdr:row>6</xdr:row>
                <xdr:rowOff>121920</xdr:rowOff>
              </to>
            </anchor>
          </objectPr>
        </oleObject>
      </mc:Choice>
      <mc:Fallback>
        <oleObject progId="Visio.Drawing.15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J1:M28"/>
  <sheetViews>
    <sheetView workbookViewId="0">
      <selection activeCell="J2" sqref="J2:K4"/>
    </sheetView>
  </sheetViews>
  <sheetFormatPr defaultRowHeight="14.4" x14ac:dyDescent="0.3"/>
  <sheetData>
    <row r="1" spans="10:11" x14ac:dyDescent="0.3">
      <c r="J1" s="15" t="s">
        <v>66</v>
      </c>
    </row>
    <row r="2" spans="10:11" x14ac:dyDescent="0.3">
      <c r="J2" s="39" t="s">
        <v>58</v>
      </c>
      <c r="K2" t="s">
        <v>61</v>
      </c>
    </row>
    <row r="3" spans="10:11" x14ac:dyDescent="0.3">
      <c r="J3" s="39" t="s">
        <v>59</v>
      </c>
      <c r="K3" t="s">
        <v>62</v>
      </c>
    </row>
    <row r="4" spans="10:11" x14ac:dyDescent="0.3">
      <c r="J4" s="39" t="s">
        <v>60</v>
      </c>
      <c r="K4" t="s">
        <v>63</v>
      </c>
    </row>
    <row r="6" spans="10:11" x14ac:dyDescent="0.3">
      <c r="J6" s="15" t="s">
        <v>67</v>
      </c>
    </row>
    <row r="7" spans="10:11" x14ac:dyDescent="0.3">
      <c r="J7" s="40" t="s">
        <v>68</v>
      </c>
    </row>
    <row r="8" spans="10:11" x14ac:dyDescent="0.3">
      <c r="J8" s="40" t="s">
        <v>69</v>
      </c>
    </row>
    <row r="11" spans="10:11" x14ac:dyDescent="0.3">
      <c r="J11" s="15" t="s">
        <v>70</v>
      </c>
    </row>
    <row r="12" spans="10:11" x14ac:dyDescent="0.3">
      <c r="J12" s="6" t="s">
        <v>17</v>
      </c>
    </row>
    <row r="13" spans="10:11" x14ac:dyDescent="0.3">
      <c r="J13" s="6" t="s">
        <v>18</v>
      </c>
    </row>
    <row r="14" spans="10:11" x14ac:dyDescent="0.3">
      <c r="J14" s="6" t="s">
        <v>64</v>
      </c>
    </row>
    <row r="15" spans="10:11" x14ac:dyDescent="0.3">
      <c r="J15" s="6" t="s">
        <v>19</v>
      </c>
    </row>
    <row r="16" spans="10:11" x14ac:dyDescent="0.3">
      <c r="J16" s="6" t="s">
        <v>20</v>
      </c>
    </row>
    <row r="17" spans="10:13" x14ac:dyDescent="0.3">
      <c r="J17" s="41" t="s">
        <v>21</v>
      </c>
      <c r="K17" s="42"/>
    </row>
    <row r="18" spans="10:13" x14ac:dyDescent="0.3">
      <c r="J18" s="41" t="s">
        <v>22</v>
      </c>
      <c r="K18" s="42"/>
    </row>
    <row r="19" spans="10:13" x14ac:dyDescent="0.3">
      <c r="J19" s="41" t="s">
        <v>23</v>
      </c>
      <c r="K19" s="42"/>
    </row>
    <row r="20" spans="10:13" x14ac:dyDescent="0.3">
      <c r="J20" s="43" t="s">
        <v>24</v>
      </c>
      <c r="K20" s="44"/>
    </row>
    <row r="24" spans="10:13" x14ac:dyDescent="0.3">
      <c r="J24" s="15" t="s">
        <v>73</v>
      </c>
    </row>
    <row r="25" spans="10:13" x14ac:dyDescent="0.3">
      <c r="J25" s="45" t="s">
        <v>72</v>
      </c>
      <c r="K25" s="45"/>
      <c r="L25" s="45"/>
      <c r="M25" s="45"/>
    </row>
    <row r="26" spans="10:13" x14ac:dyDescent="0.3">
      <c r="J26" s="45"/>
      <c r="K26" s="45"/>
      <c r="L26" s="45"/>
      <c r="M26" s="45"/>
    </row>
    <row r="27" spans="10:13" x14ac:dyDescent="0.3">
      <c r="J27" s="45"/>
      <c r="K27" s="45"/>
      <c r="L27" s="45"/>
      <c r="M27" s="45"/>
    </row>
    <row r="28" spans="10:13" x14ac:dyDescent="0.3">
      <c r="J28" s="45"/>
      <c r="K28" s="45"/>
      <c r="L28" s="45"/>
      <c r="M28" s="45"/>
    </row>
  </sheetData>
  <mergeCells count="1">
    <mergeCell ref="J25:M28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5" shapeId="3073" r:id="rId4">
          <objectPr defaultSize="0" r:id="rId5">
            <anchor moveWithCells="1">
              <from>
                <xdr:col>0</xdr:col>
                <xdr:colOff>45720</xdr:colOff>
                <xdr:row>0</xdr:row>
                <xdr:rowOff>22860</xdr:rowOff>
              </from>
              <to>
                <xdr:col>8</xdr:col>
                <xdr:colOff>152400</xdr:colOff>
                <xdr:row>28</xdr:row>
                <xdr:rowOff>83820</xdr:rowOff>
              </to>
            </anchor>
          </objectPr>
        </oleObject>
      </mc:Choice>
      <mc:Fallback>
        <oleObject progId="Visio.Drawing.15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"/>
  <sheetViews>
    <sheetView zoomScale="115" zoomScaleNormal="115" workbookViewId="0">
      <selection activeCell="L17" sqref="L17"/>
    </sheetView>
  </sheetViews>
  <sheetFormatPr defaultRowHeight="14.4" x14ac:dyDescent="0.3"/>
  <cols>
    <col min="1" max="1" width="14.5546875" customWidth="1"/>
    <col min="2" max="2" width="12" bestFit="1" customWidth="1"/>
    <col min="3" max="3" width="13.33203125" customWidth="1"/>
    <col min="4" max="4" width="14" customWidth="1"/>
    <col min="5" max="5" width="3.44140625" customWidth="1"/>
    <col min="6" max="6" width="8.5546875" customWidth="1"/>
    <col min="7" max="7" width="2.44140625" customWidth="1"/>
    <col min="8" max="8" width="8.88671875" customWidth="1"/>
    <col min="9" max="9" width="12.44140625" customWidth="1"/>
    <col min="10" max="10" width="25.77734375" customWidth="1"/>
  </cols>
  <sheetData>
    <row r="1" spans="1:10" x14ac:dyDescent="0.3">
      <c r="B1" s="18" t="s">
        <v>45</v>
      </c>
      <c r="C1" s="20" t="s">
        <v>46</v>
      </c>
      <c r="F1" t="s">
        <v>71</v>
      </c>
    </row>
    <row r="2" spans="1:10" ht="15.6" x14ac:dyDescent="0.35">
      <c r="A2" s="23" t="s">
        <v>25</v>
      </c>
      <c r="B2" s="24" t="s">
        <v>26</v>
      </c>
      <c r="C2" s="25" t="s">
        <v>27</v>
      </c>
      <c r="D2" s="23" t="s">
        <v>31</v>
      </c>
      <c r="E2" s="26"/>
      <c r="F2" s="23" t="s">
        <v>33</v>
      </c>
      <c r="G2" s="26"/>
      <c r="H2" s="23" t="s">
        <v>25</v>
      </c>
      <c r="I2" s="26" t="s">
        <v>34</v>
      </c>
      <c r="J2" s="27" t="s">
        <v>47</v>
      </c>
    </row>
    <row r="3" spans="1:10" x14ac:dyDescent="0.3">
      <c r="A3" s="6" t="s">
        <v>18</v>
      </c>
      <c r="B3" s="18">
        <f>B14</f>
        <v>0.99752860572335234</v>
      </c>
      <c r="C3" s="20">
        <f>1-B3</f>
        <v>2.4713942766476649E-3</v>
      </c>
      <c r="D3" t="str">
        <f ca="1">_xlfn.FORMULATEXT(B3)</f>
        <v>=B14</v>
      </c>
      <c r="F3" s="13" t="s">
        <v>36</v>
      </c>
      <c r="G3" s="10" t="s">
        <v>30</v>
      </c>
      <c r="H3" s="9" t="s">
        <v>65</v>
      </c>
      <c r="I3">
        <f>q_Mo*q_MP</f>
        <v>6.0751551366803589E-7</v>
      </c>
      <c r="J3" t="str">
        <f ca="1">_xlfn.FORMULATEXT(I3)</f>
        <v>=q_Mo*q_MP</v>
      </c>
    </row>
    <row r="4" spans="1:10" x14ac:dyDescent="0.3">
      <c r="A4" s="6" t="s">
        <v>64</v>
      </c>
      <c r="B4" s="18">
        <f>q_MP</f>
        <v>1.8231540565177757E-3</v>
      </c>
      <c r="C4" s="20">
        <f t="shared" ref="C4:C8" si="0">1-B4</f>
        <v>0.99817684594348222</v>
      </c>
      <c r="D4" t="str">
        <f t="shared" ref="D4:D10" ca="1" si="1">_xlfn.FORMULATEXT(B4)</f>
        <v>=q_MP</v>
      </c>
      <c r="F4" s="13" t="s">
        <v>36</v>
      </c>
      <c r="G4" s="10" t="s">
        <v>30</v>
      </c>
      <c r="H4" s="9" t="s">
        <v>37</v>
      </c>
      <c r="I4">
        <f>q_Mo*q_PP1*q_PP2</f>
        <v>2.2145264747919566E-8</v>
      </c>
      <c r="J4" t="str">
        <f t="shared" ref="J4:J17" ca="1" si="2">_xlfn.FORMULATEXT(I4)</f>
        <v>=q_Mo*q_PP1*q_PP2</v>
      </c>
    </row>
    <row r="5" spans="1:10" x14ac:dyDescent="0.3">
      <c r="A5" s="6" t="s">
        <v>21</v>
      </c>
      <c r="B5" s="18">
        <f>q_PP1*q_PP2</f>
        <v>6.6457939508506614E-5</v>
      </c>
      <c r="C5" s="20">
        <f t="shared" si="0"/>
        <v>0.99993354206049145</v>
      </c>
      <c r="D5" t="str">
        <f t="shared" ca="1" si="1"/>
        <v>=q_PP1*q_PP2</v>
      </c>
      <c r="F5" s="13" t="s">
        <v>36</v>
      </c>
      <c r="G5" s="10" t="s">
        <v>30</v>
      </c>
      <c r="H5" s="9" t="s">
        <v>38</v>
      </c>
      <c r="I5">
        <f>q_Mo*q_PP1*q_PP3</f>
        <v>2.2145264747919566E-8</v>
      </c>
      <c r="J5" t="str">
        <f t="shared" ca="1" si="2"/>
        <v>=q_Mo*q_PP1*q_PP3</v>
      </c>
    </row>
    <row r="6" spans="1:10" x14ac:dyDescent="0.3">
      <c r="A6" s="6" t="s">
        <v>22</v>
      </c>
      <c r="B6" s="18">
        <f>q_PP1*q_PP3</f>
        <v>6.6457939508506614E-5</v>
      </c>
      <c r="C6" s="20">
        <f t="shared" si="0"/>
        <v>0.99993354206049145</v>
      </c>
      <c r="D6" t="str">
        <f t="shared" ca="1" si="1"/>
        <v>=q_PP1*q_PP3</v>
      </c>
      <c r="F6" s="13" t="s">
        <v>36</v>
      </c>
      <c r="G6" s="10" t="s">
        <v>30</v>
      </c>
      <c r="H6" s="9" t="s">
        <v>39</v>
      </c>
      <c r="I6">
        <f>q_Mo*q_PP2*q_PP3</f>
        <v>2.2145264747919566E-8</v>
      </c>
      <c r="J6" t="str">
        <f t="shared" ca="1" si="2"/>
        <v>=q_Mo*q_PP2*q_PP3</v>
      </c>
    </row>
    <row r="7" spans="1:10" x14ac:dyDescent="0.3">
      <c r="A7" s="6" t="s">
        <v>23</v>
      </c>
      <c r="B7" s="18">
        <f>q_PP3*q_PP3</f>
        <v>6.6457939508506614E-5</v>
      </c>
      <c r="C7" s="20">
        <f t="shared" si="0"/>
        <v>0.99993354206049145</v>
      </c>
      <c r="D7" t="str">
        <f t="shared" ca="1" si="1"/>
        <v>=q_PP3*q_PP3</v>
      </c>
      <c r="F7" s="13" t="s">
        <v>36</v>
      </c>
      <c r="G7" s="10" t="s">
        <v>30</v>
      </c>
      <c r="H7" s="9" t="s">
        <v>40</v>
      </c>
      <c r="I7">
        <f>q_Mo*q_Pu1*q_Pu2</f>
        <v>3.9333723111454337E-8</v>
      </c>
      <c r="J7" t="str">
        <f t="shared" ca="1" si="2"/>
        <v>=q_Mo*q_Pu1*q_Pu2</v>
      </c>
    </row>
    <row r="8" spans="1:10" x14ac:dyDescent="0.3">
      <c r="A8" s="28" t="s">
        <v>24</v>
      </c>
      <c r="B8" s="29">
        <f>q_Pu1*q_Pu2</f>
        <v>1.1804050305747448E-4</v>
      </c>
      <c r="C8" s="30">
        <f t="shared" si="0"/>
        <v>0.99988195949694247</v>
      </c>
      <c r="D8" s="26" t="str">
        <f t="shared" ca="1" si="1"/>
        <v>=q_Pu1*q_Pu2</v>
      </c>
      <c r="E8" s="26"/>
      <c r="F8" s="7" t="s">
        <v>65</v>
      </c>
      <c r="G8" s="8" t="s">
        <v>30</v>
      </c>
      <c r="H8" s="36" t="s">
        <v>37</v>
      </c>
      <c r="I8">
        <f>q_MP*q_PP1*q_PP2</f>
        <v>1.2116306200274677E-7</v>
      </c>
      <c r="J8" t="str">
        <f t="shared" ca="1" si="2"/>
        <v>=q_MP*q_PP1*q_PP2</v>
      </c>
    </row>
    <row r="9" spans="1:10" ht="15" x14ac:dyDescent="0.3">
      <c r="A9" s="16" t="s">
        <v>42</v>
      </c>
      <c r="B9" s="19">
        <f>SUM(B3:B8)</f>
        <v>0.99966917410145328</v>
      </c>
      <c r="C9" s="21">
        <f>1-PRODUCT(C3:C8)</f>
        <v>0.99753389439086892</v>
      </c>
      <c r="F9" s="7" t="s">
        <v>65</v>
      </c>
      <c r="G9" s="8" t="s">
        <v>30</v>
      </c>
      <c r="H9" s="6" t="s">
        <v>38</v>
      </c>
      <c r="I9">
        <f>q_MP*q_PP1*q_PP3</f>
        <v>1.2116306200274677E-7</v>
      </c>
      <c r="J9" t="str">
        <f t="shared" ca="1" si="2"/>
        <v>=q_MP*q_PP1*q_PP3</v>
      </c>
    </row>
    <row r="10" spans="1:10" ht="15" x14ac:dyDescent="0.3">
      <c r="A10" s="7" t="s">
        <v>28</v>
      </c>
      <c r="B10" s="18">
        <f>1-Q_0_sum</f>
        <v>3.3082589854671607E-4</v>
      </c>
      <c r="C10" s="22">
        <f>1-C9</f>
        <v>2.4661056091310751E-3</v>
      </c>
      <c r="D10" t="str">
        <f t="shared" ca="1" si="1"/>
        <v>=1-Q_0_sum</v>
      </c>
      <c r="F10" s="7" t="s">
        <v>65</v>
      </c>
      <c r="G10" s="8" t="s">
        <v>30</v>
      </c>
      <c r="H10" s="6" t="s">
        <v>39</v>
      </c>
      <c r="I10">
        <f>q_MP*q_PP2*q_PP3</f>
        <v>1.2116306200274677E-7</v>
      </c>
      <c r="J10" t="str">
        <f t="shared" ca="1" si="2"/>
        <v>=q_MP*q_PP2*q_PP3</v>
      </c>
    </row>
    <row r="11" spans="1:10" x14ac:dyDescent="0.3">
      <c r="F11" s="7" t="s">
        <v>65</v>
      </c>
      <c r="G11" s="8" t="s">
        <v>30</v>
      </c>
      <c r="H11" s="6" t="s">
        <v>40</v>
      </c>
      <c r="I11">
        <f>q_MP*q_Pu1*q_Pu2</f>
        <v>2.1520602198263347E-7</v>
      </c>
      <c r="J11" t="str">
        <f t="shared" ca="1" si="2"/>
        <v>=q_MP*q_Pu1*q_Pu2</v>
      </c>
    </row>
    <row r="12" spans="1:10" x14ac:dyDescent="0.3">
      <c r="F12" s="13" t="s">
        <v>37</v>
      </c>
      <c r="G12" s="10" t="s">
        <v>30</v>
      </c>
      <c r="H12" s="9" t="s">
        <v>38</v>
      </c>
      <c r="I12">
        <f>q_PP1*q_PP2* q_PP3</f>
        <v>5.417766807758691E-7</v>
      </c>
      <c r="J12" t="str">
        <f t="shared" ca="1" si="2"/>
        <v>=q_PP1*q_PP2* q_PP3</v>
      </c>
    </row>
    <row r="13" spans="1:10" x14ac:dyDescent="0.3">
      <c r="A13" s="15" t="s">
        <v>48</v>
      </c>
      <c r="F13" s="13" t="s">
        <v>37</v>
      </c>
      <c r="G13" s="10" t="s">
        <v>30</v>
      </c>
      <c r="H13" s="9" t="s">
        <v>39</v>
      </c>
      <c r="I13">
        <f>q_PP1*q_PP2* q_PP3</f>
        <v>5.417766807758691E-7</v>
      </c>
      <c r="J13" t="str">
        <f t="shared" ca="1" si="2"/>
        <v>=q_PP1*q_PP2* q_PP3</v>
      </c>
    </row>
    <row r="14" spans="1:10" ht="15" x14ac:dyDescent="0.3">
      <c r="A14" s="12" t="s">
        <v>29</v>
      </c>
      <c r="B14" s="31">
        <f>p_S</f>
        <v>0.99752860572335234</v>
      </c>
      <c r="C14" s="35" t="s">
        <v>49</v>
      </c>
      <c r="F14" s="13" t="s">
        <v>37</v>
      </c>
      <c r="G14" s="10" t="s">
        <v>30</v>
      </c>
      <c r="H14" s="9" t="s">
        <v>40</v>
      </c>
      <c r="I14">
        <f>q_PP1*q_PP2*q_Pu1*q_Pu2</f>
        <v>7.8447286117473275E-9</v>
      </c>
      <c r="J14" t="str">
        <f t="shared" ca="1" si="2"/>
        <v>=q_PP1*q_PP2*q_Pu1*q_Pu2</v>
      </c>
    </row>
    <row r="15" spans="1:10" ht="15" x14ac:dyDescent="0.3">
      <c r="A15" s="11" t="s">
        <v>32</v>
      </c>
      <c r="B15" s="32">
        <f>1-(Q_0_sum-K_i_AND_K_j)</f>
        <v>3.3376674301388576E-4</v>
      </c>
      <c r="C15" t="str">
        <f ca="1">_xlfn.FORMULATEXT(B15)</f>
        <v>=1-(Q_0_sum-K_i_AND_K_j)</v>
      </c>
      <c r="F15" s="7" t="s">
        <v>38</v>
      </c>
      <c r="G15" s="8" t="s">
        <v>30</v>
      </c>
      <c r="H15" s="6" t="s">
        <v>39</v>
      </c>
      <c r="I15">
        <f>q_PP1*q_PP3*q_PP2</f>
        <v>5.417766807758691E-7</v>
      </c>
      <c r="J15" t="str">
        <f t="shared" ca="1" si="2"/>
        <v>=q_PP1*q_PP3*q_PP2</v>
      </c>
    </row>
    <row r="16" spans="1:10" ht="15" x14ac:dyDescent="0.3">
      <c r="A16" s="33" t="s">
        <v>41</v>
      </c>
      <c r="B16" s="34">
        <f>C10</f>
        <v>2.4661056091310751E-3</v>
      </c>
      <c r="F16" s="7" t="s">
        <v>38</v>
      </c>
      <c r="G16" s="8" t="s">
        <v>30</v>
      </c>
      <c r="H16" s="6" t="s">
        <v>40</v>
      </c>
      <c r="I16">
        <f>q_PP1*q_PP3*q_Pu1*q_Pu2</f>
        <v>7.8447286117473275E-9</v>
      </c>
      <c r="J16" t="str">
        <f t="shared" ca="1" si="2"/>
        <v>=q_PP1*q_PP3*q_Pu1*q_Pu2</v>
      </c>
    </row>
    <row r="17" spans="6:10" x14ac:dyDescent="0.3">
      <c r="F17" s="13" t="s">
        <v>39</v>
      </c>
      <c r="G17" s="10" t="s">
        <v>30</v>
      </c>
      <c r="H17" s="9" t="s">
        <v>40</v>
      </c>
      <c r="I17">
        <f>q_PP2*q_PP3*q_Pu1*q_Pu2</f>
        <v>7.8447286117473275E-9</v>
      </c>
      <c r="J17" t="str">
        <f t="shared" ca="1" si="2"/>
        <v>=q_PP2*q_PP3*q_Pu1*q_Pu2</v>
      </c>
    </row>
    <row r="18" spans="6:10" x14ac:dyDescent="0.3">
      <c r="H18" s="14" t="s">
        <v>35</v>
      </c>
      <c r="I18">
        <f>SUM(I3:I17)</f>
        <v>2.9408444671769722E-6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6:B17"/>
  <sheetViews>
    <sheetView tabSelected="1" workbookViewId="0">
      <selection activeCell="G26" sqref="G26"/>
    </sheetView>
  </sheetViews>
  <sheetFormatPr defaultRowHeight="14.4" x14ac:dyDescent="0.3"/>
  <cols>
    <col min="1" max="1" width="16.44140625" customWidth="1"/>
  </cols>
  <sheetData>
    <row r="16" spans="1:2" x14ac:dyDescent="0.3">
      <c r="A16" t="s">
        <v>50</v>
      </c>
      <c r="B16" t="s">
        <v>51</v>
      </c>
    </row>
    <row r="17" spans="1:2" x14ac:dyDescent="0.3">
      <c r="A17" t="s">
        <v>53</v>
      </c>
      <c r="B17" t="s">
        <v>52</v>
      </c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1" shapeId="4097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220980</xdr:colOff>
                <xdr:row>13</xdr:row>
                <xdr:rowOff>68580</xdr:rowOff>
              </to>
            </anchor>
          </objectPr>
        </oleObject>
      </mc:Choice>
      <mc:Fallback>
        <oleObject progId="Visio.Drawing.11" shapeId="409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17</vt:i4>
      </vt:variant>
    </vt:vector>
  </HeadingPairs>
  <TitlesOfParts>
    <vt:vector size="22" baseType="lpstr">
      <vt:lpstr>Reliability Data</vt:lpstr>
      <vt:lpstr>RBD</vt:lpstr>
      <vt:lpstr>FTA</vt:lpstr>
      <vt:lpstr>QuantificationCutSets</vt:lpstr>
      <vt:lpstr>System drawing</vt:lpstr>
      <vt:lpstr>K_i_AND_K_j</vt:lpstr>
      <vt:lpstr>p_Mo</vt:lpstr>
      <vt:lpstr>p_MP</vt:lpstr>
      <vt:lpstr>p_PP1</vt:lpstr>
      <vt:lpstr>p_PP2</vt:lpstr>
      <vt:lpstr>p_PP3</vt:lpstr>
      <vt:lpstr>p_Pu1</vt:lpstr>
      <vt:lpstr>p_Pu2</vt:lpstr>
      <vt:lpstr>p_S</vt:lpstr>
      <vt:lpstr>Q_0_sum</vt:lpstr>
      <vt:lpstr>q_Mo</vt:lpstr>
      <vt:lpstr>q_MP</vt:lpstr>
      <vt:lpstr>q_PP1</vt:lpstr>
      <vt:lpstr>q_PP2</vt:lpstr>
      <vt:lpstr>q_PP3</vt:lpstr>
      <vt:lpstr>q_Pu1</vt:lpstr>
      <vt:lpstr>q_Pu2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2020-09-02T07:08:20Z</dcterms:modified>
</cp:coreProperties>
</file>